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filesvnas1\filesvnas1\部門共有文書\利用促進部\11_照会相談業務\04_HP更新依頼\＜更新版_一時保管＞\20260424_全業務共通(伝障除く)：MSOffice系ファイル拡張子変更\公共\"/>
    </mc:Choice>
  </mc:AlternateContent>
  <xr:revisionPtr revIDLastSave="0" documentId="13_ncr:1_{F33896A2-10A3-4F64-9142-BC871B84DD57}" xr6:coauthVersionLast="47" xr6:coauthVersionMax="47" xr10:uidLastSave="{00000000-0000-0000-0000-000000000000}"/>
  <bookViews>
    <workbookView xWindow="-108" yWindow="-108" windowWidth="23256" windowHeight="12456" xr2:uid="{1D1C37AE-7057-4C7D-AE58-9977B9EE047B}"/>
  </bookViews>
  <sheets>
    <sheet name="6.5・7.5・12G" sheetId="4" r:id="rId1"/>
  </sheets>
  <definedNames>
    <definedName name="_xlnm.Print_Area" localSheetId="0">'6.5・7.5・12G'!$A$1:$BD$73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4" i="4" l="1"/>
  <c r="U24" i="4"/>
  <c r="BF66" i="4"/>
  <c r="BF63" i="4"/>
  <c r="AM61" i="4" s="1"/>
  <c r="BJ62" i="4"/>
  <c r="BH62" i="4"/>
  <c r="BF62" i="4"/>
  <c r="BF61" i="4"/>
  <c r="BF60" i="4"/>
  <c r="BF59" i="4"/>
  <c r="BF57" i="4"/>
  <c r="BF56" i="4"/>
  <c r="BF55" i="4"/>
  <c r="BF54" i="4"/>
  <c r="BF53" i="4"/>
  <c r="BF52" i="4"/>
  <c r="BF49" i="4"/>
  <c r="BU49" i="4" s="1"/>
  <c r="BK51" i="4" s="1"/>
  <c r="BF51" i="4" s="1"/>
  <c r="BF47" i="4"/>
  <c r="BF48" i="4" s="1"/>
  <c r="BF46" i="4"/>
  <c r="BF45" i="4"/>
  <c r="BF44" i="4"/>
  <c r="BF43" i="4"/>
  <c r="BF35" i="4"/>
  <c r="BF33" i="4"/>
  <c r="BF32" i="4"/>
  <c r="BF29" i="4"/>
  <c r="BF28" i="4"/>
  <c r="BF27" i="4"/>
  <c r="BF23" i="4"/>
  <c r="BF15" i="4"/>
  <c r="CH10" i="4"/>
  <c r="CK10" i="4" s="1"/>
  <c r="CE10" i="4"/>
  <c r="CD10" i="4"/>
  <c r="CC10" i="4"/>
  <c r="BF10" i="4"/>
  <c r="BF9" i="4"/>
  <c r="BF11" i="4"/>
  <c r="BM8" i="4"/>
  <c r="BL8" i="4"/>
  <c r="BK8" i="4"/>
  <c r="BJ8" i="4"/>
  <c r="BI8" i="4"/>
  <c r="BH8" i="4"/>
  <c r="BG8" i="4"/>
  <c r="BF12" i="4" s="1"/>
  <c r="BF13" i="4"/>
  <c r="BF8" i="4"/>
  <c r="BF5" i="4"/>
  <c r="BF4" i="4"/>
  <c r="BT3" i="4"/>
  <c r="BF50" i="4"/>
  <c r="BO3" i="4"/>
  <c r="BJ3" i="4"/>
  <c r="BF3" i="4"/>
  <c r="V58" i="4"/>
  <c r="AA58" i="4" s="1"/>
  <c r="BF73" i="4"/>
  <c r="BF72" i="4"/>
  <c r="AU66" i="4"/>
  <c r="AH64" i="4"/>
  <c r="AS60" i="4"/>
  <c r="AU45" i="4"/>
  <c r="AU44" i="4"/>
  <c r="AU43" i="4"/>
  <c r="AU42" i="4"/>
  <c r="C34" i="4"/>
  <c r="C32" i="4"/>
  <c r="AR34" i="4"/>
  <c r="AW22" i="4"/>
  <c r="AE22" i="4"/>
  <c r="AM22" i="4"/>
  <c r="U22" i="4"/>
  <c r="AM21" i="4"/>
  <c r="U21" i="4"/>
  <c r="AY20" i="4"/>
  <c r="AG20" i="4"/>
  <c r="AN20" i="4"/>
  <c r="V20" i="4"/>
  <c r="AK19" i="4"/>
  <c r="AM47" i="4"/>
  <c r="U47" i="4"/>
  <c r="BB4" i="4"/>
  <c r="AU4" i="4"/>
  <c r="BF2" i="4"/>
  <c r="BF58" i="4"/>
  <c r="AN58" i="4"/>
  <c r="AS58" i="4"/>
  <c r="CI10" i="4"/>
  <c r="CJ10" i="4" s="1"/>
  <c r="BF64" i="4"/>
  <c r="BF18" i="4"/>
  <c r="BF6" i="4"/>
  <c r="BF26" i="4"/>
  <c r="BX49" i="4"/>
  <c r="CH49" i="4" l="1"/>
  <c r="U61" i="4"/>
  <c r="BD71" i="4"/>
  <c r="CE49" i="4"/>
  <c r="BL51" i="4" s="1"/>
  <c r="BG51" i="4" s="1"/>
  <c r="BN49" i="4"/>
  <c r="CO49" i="4"/>
  <c r="BM51" i="4" s="1"/>
  <c r="BH51" i="4" s="1"/>
  <c r="CR49" i="4"/>
  <c r="CY49" i="4"/>
  <c r="BN51" i="4" s="1"/>
  <c r="BI5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arib0012</author>
  </authors>
  <commentList>
    <comment ref="I3" authorId="0" shapeId="0" xr:uid="{84EEB25E-1683-4F04-9661-8F3B0BEB28E7}">
      <text>
        <r>
          <rPr>
            <sz val="9"/>
            <color indexed="81"/>
            <rFont val="MS P ゴシック"/>
            <family val="3"/>
            <charset val="128"/>
          </rPr>
          <t>●●通信株式会社
●●電気株式会社
●●電力株式会社
などの照会相談者</t>
        </r>
      </text>
    </comment>
    <comment ref="AS3" authorId="0" shapeId="0" xr:uid="{B741199B-15B2-4208-BCDB-80281EE80E6D}">
      <text>
        <r>
          <rPr>
            <sz val="9"/>
            <color indexed="81"/>
            <rFont val="MS P ゴシック"/>
            <family val="3"/>
            <charset val="128"/>
          </rPr>
          <t>記入不要（ARIB使用欄）</t>
        </r>
      </text>
    </comment>
    <comment ref="G4" authorId="0" shapeId="0" xr:uid="{28314D13-D5B4-4430-A261-9A8E587F2889}">
      <text>
        <r>
          <rPr>
            <sz val="9"/>
            <color indexed="81"/>
            <rFont val="MS P ゴシック"/>
            <family val="3"/>
            <charset val="128"/>
          </rPr>
          <t>無線局呼出名称＋低群周波数送信局（01局）名。
（例「ぼうさい東京」など）。全角16字以内。
多方向ｼｽﾃﾑの場合は親局。</t>
        </r>
      </text>
    </comment>
    <comment ref="O4" authorId="0" shapeId="0" xr:uid="{D31F0695-A5BC-4A08-9DF3-20CE184CB210}">
      <text>
        <r>
          <rPr>
            <sz val="9"/>
            <color indexed="81"/>
            <rFont val="MS P ゴシック"/>
            <family val="3"/>
            <charset val="128"/>
          </rPr>
          <t>無線局呼出名称＋高群周波数送信局（15局）名。
（例「ぼうさい東京」など）。全角16字以内。
多方向ｼｽﾃﾑの場合は親局。</t>
        </r>
      </text>
    </comment>
    <comment ref="X4" authorId="0" shapeId="0" xr:uid="{615B411B-6309-4A1A-9344-B5C883D299C9}">
      <text>
        <r>
          <rPr>
            <sz val="9"/>
            <color indexed="81"/>
            <rFont val="MS P ゴシック"/>
            <family val="3"/>
            <charset val="128"/>
          </rPr>
          <t>■記入要領p2の表に記載している方式名を記載してください。
■H23/4審査基準に対応した方式は「A-」が頭につきます。
　（例：　P0192　→　A-P0192）
■電力系統保護用信号有の方式は最後に「M」がつきます。</t>
        </r>
      </text>
    </comment>
    <comment ref="AM4" authorId="0" shapeId="0" xr:uid="{8058E981-ACA2-409F-87E1-AD6A45AE1DBF}">
      <text>
        <r>
          <rPr>
            <sz val="9"/>
            <color indexed="81"/>
            <rFont val="MS P ゴシック"/>
            <family val="3"/>
            <charset val="128"/>
          </rPr>
          <t>記入不要（ARIB使用欄）</t>
        </r>
      </text>
    </comment>
    <comment ref="AU4" authorId="0" shapeId="0" xr:uid="{4C843523-F610-45C4-85EF-083A68255DC4}">
      <text>
        <r>
          <rPr>
            <sz val="9"/>
            <color indexed="81"/>
            <rFont val="MS P ゴシック"/>
            <family val="3"/>
            <charset val="128"/>
          </rPr>
          <t>デジタルの場合、電力系統保護用信号有
のときは「2」、無のときは「0」
　0：エンファシス無、系統保護用信号無
　1：エンファシス有、系統保護用信号無
　2：エンファシス無、系統保護用信号有
　3：エンファシス有、系統保護用信号有
　6：下り片方向回線（低群周波数使用）
　7：上り片方向回線（高群周波数使用）
 ※ 電力系統保護用信号：電力事業者が
 　　使用する停電波及防止用の信号</t>
        </r>
      </text>
    </comment>
    <comment ref="BB4" authorId="0" shapeId="0" xr:uid="{002F4625-EE99-4C96-8BA5-30FE3118B4B1}">
      <text>
        <r>
          <rPr>
            <sz val="9"/>
            <color indexed="81"/>
            <rFont val="MS P ゴシック"/>
            <family val="3"/>
            <charset val="128"/>
          </rPr>
          <t>0：アナログ
1：デジタル（コチャネル以外）
2：デジタル（コチャネル方式）</t>
        </r>
      </text>
    </comment>
    <comment ref="Q5" authorId="0" shapeId="0" xr:uid="{1F38A989-3FBE-4CAD-B9F3-3842E62ADCE3}">
      <text>
        <r>
          <rPr>
            <sz val="9"/>
            <color indexed="81"/>
            <rFont val="MS P ゴシック"/>
            <family val="3"/>
            <charset val="128"/>
          </rPr>
          <t>＜使用可能周波数の検討（通常）時＞
　代表周波数[MHz]を記入する
　6.5GHz帯：  6700
　7.5GHz帯：  7600
　 12GHz帯：12330
＜CH指定（周波数選定を実施しない）時＞
　指定するCHの低群送りの周波数を記入する</t>
        </r>
      </text>
    </comment>
    <comment ref="S6" authorId="0" shapeId="0" xr:uid="{83C2BE0B-07A8-4322-B254-BF3E10ED994F}">
      <text>
        <r>
          <rPr>
            <sz val="9"/>
            <color indexed="81"/>
            <rFont val="MS P ゴシック"/>
            <family val="3"/>
            <charset val="128"/>
          </rPr>
          <t>7.5GHz帯多方向システムの場合のみ記入
　0：（上り方向）子局→親局
　1：（下り方向）親局→子局</t>
        </r>
      </text>
    </comment>
    <comment ref="AD6" authorId="0" shapeId="0" xr:uid="{2092ECA2-63BD-4346-89DC-3F48311AA4FD}">
      <text>
        <r>
          <rPr>
            <sz val="9"/>
            <color indexed="81"/>
            <rFont val="MS P ゴシック"/>
            <family val="3"/>
            <charset val="128"/>
          </rPr>
          <t>7.5GHz帯多方向システムの場合のみ記入
　0：（上り方向）子局→親局
　1：（下り方向）親局→子局</t>
        </r>
      </text>
    </comment>
    <comment ref="AN6" authorId="0" shapeId="0" xr:uid="{2F3A12DC-AF3B-4EA1-B443-E2A0A39E446B}">
      <text>
        <r>
          <rPr>
            <sz val="9"/>
            <color indexed="81"/>
            <rFont val="MS P ゴシック"/>
            <family val="3"/>
            <charset val="128"/>
          </rPr>
          <t>●●省、●●県、●●電力、など
全角７字以内</t>
        </r>
      </text>
    </comment>
    <comment ref="X7" authorId="0" shapeId="0" xr:uid="{4DA90A32-BF19-4B0B-9903-6F500A08D715}">
      <text>
        <r>
          <rPr>
            <sz val="9"/>
            <color indexed="81"/>
            <rFont val="MS P ゴシック"/>
            <family val="3"/>
            <charset val="128"/>
          </rPr>
          <t>半角で入力。10字以内
（濁点・半濁点も１文字）</t>
        </r>
      </text>
    </comment>
    <comment ref="AP7" authorId="0" shapeId="0" xr:uid="{892E8544-E42C-4E23-BDAB-4AD6AFC4DEEF}">
      <text>
        <r>
          <rPr>
            <sz val="9"/>
            <color indexed="81"/>
            <rFont val="MS P ゴシック"/>
            <family val="3"/>
            <charset val="128"/>
          </rPr>
          <t>半角で入力。10字以内
（濁点・半濁点も１文字）</t>
        </r>
      </text>
    </comment>
    <comment ref="K8" authorId="0" shapeId="0" xr:uid="{9C6CD068-52C6-44D9-BE76-FD7D2E9794B9}">
      <text>
        <r>
          <rPr>
            <sz val="9"/>
            <color indexed="81"/>
            <rFont val="MS P ゴシック"/>
            <family val="3"/>
            <charset val="128"/>
          </rPr>
          <t>01（低群送り）局の
都道府県名を記入してください</t>
        </r>
      </text>
    </comment>
    <comment ref="U8" authorId="0" shapeId="0" xr:uid="{2510B2DE-036D-4C02-BB34-243B0EA98FBC}">
      <text>
        <r>
          <rPr>
            <sz val="9"/>
            <color indexed="81"/>
            <rFont val="MS P ゴシック"/>
            <family val="3"/>
            <charset val="128"/>
          </rPr>
          <t>低群送り局（01局）、全角6字（半角12字）以内
呼出名称を除いた免許申請上の局名
（異免許人間通信の相手局は呼出名称をつける）
＜通常の例＞
　　ぼうさい東京　－　ぼうさい大手
　→　東京　－　大手　と記載
＜異免許人間通信の相手局＞
　　ぼうさい都庁　－　けんせつ本省
　→　都庁　－　建設本省　と記載
　　　（申込者が防災の場合）</t>
        </r>
      </text>
    </comment>
    <comment ref="AM8" authorId="0" shapeId="0" xr:uid="{B02690AD-06CE-41F3-8120-48534255F61B}">
      <text>
        <r>
          <rPr>
            <sz val="9"/>
            <color indexed="81"/>
            <rFont val="MS P ゴシック"/>
            <family val="3"/>
            <charset val="128"/>
          </rPr>
          <t>高群送り局（15局）、全角6字（半角12字）以内
呼出名称を除いた免許申請上の局名
（異免許人間通信の相手局は呼出名称をつける）
＜通常の例＞
　　ぼうさい東京　－　ぼうさい大手
　→　東京　－　大手　と記載
＜異免許人間通信の例＞
　　ぼうさい都庁　－　けんせつ本省
　→　都庁　－　建設本省　と記載
　　　（申込者が防災の場合）</t>
        </r>
      </text>
    </comment>
    <comment ref="Z9" authorId="0" shapeId="0" xr:uid="{7606080D-0E60-44B1-B8BD-FEF31C981B08}">
      <text>
        <r>
          <rPr>
            <sz val="9"/>
            <color indexed="81"/>
            <rFont val="MS P ゴシック"/>
            <family val="3"/>
            <charset val="128"/>
          </rPr>
          <t>世界測地系</t>
        </r>
      </text>
    </comment>
    <comment ref="AE9" authorId="0" shapeId="0" xr:uid="{B08CC79D-BC3D-497F-8BF2-798E37962D40}">
      <text>
        <r>
          <rPr>
            <sz val="9"/>
            <color indexed="81"/>
            <rFont val="MS P ゴシック"/>
            <family val="3"/>
            <charset val="128"/>
          </rPr>
          <t>世界測地系</t>
        </r>
      </text>
    </comment>
    <comment ref="AI9" authorId="0" shapeId="0" xr:uid="{074FD4F9-960D-45C6-A68D-FB799755AE21}">
      <text>
        <r>
          <rPr>
            <sz val="9"/>
            <color indexed="81"/>
            <rFont val="MS P ゴシック"/>
            <family val="3"/>
            <charset val="128"/>
          </rPr>
          <t>世界測地系
四捨五入し、秒単位にして下さい。</t>
        </r>
      </text>
    </comment>
    <comment ref="AR9" authorId="0" shapeId="0" xr:uid="{18CD4CEA-C410-4D62-A103-ED041CD9ECFD}">
      <text>
        <r>
          <rPr>
            <sz val="9"/>
            <color indexed="81"/>
            <rFont val="MS P ゴシック"/>
            <family val="3"/>
            <charset val="128"/>
          </rPr>
          <t>世界測地系</t>
        </r>
      </text>
    </comment>
    <comment ref="AW9" authorId="0" shapeId="0" xr:uid="{F779CD25-319F-4B18-8E70-561FB818EC50}">
      <text>
        <r>
          <rPr>
            <sz val="9"/>
            <color indexed="81"/>
            <rFont val="MS P ゴシック"/>
            <family val="3"/>
            <charset val="128"/>
          </rPr>
          <t>世界測地系</t>
        </r>
      </text>
    </comment>
    <comment ref="BA9" authorId="0" shapeId="0" xr:uid="{41D6220C-B92E-4D18-A6C1-2DDB7A0B7FA4}">
      <text>
        <r>
          <rPr>
            <sz val="9"/>
            <color indexed="81"/>
            <rFont val="MS P ゴシック"/>
            <family val="3"/>
            <charset val="128"/>
          </rPr>
          <t>世界測地系
四捨五入し、秒単位にして下さい。</t>
        </r>
      </text>
    </comment>
    <comment ref="Z10" authorId="0" shapeId="0" xr:uid="{FF359BA4-4692-499F-9FFE-2AB7ECAEF453}">
      <text>
        <r>
          <rPr>
            <sz val="9"/>
            <color indexed="81"/>
            <rFont val="MS P ゴシック"/>
            <family val="3"/>
            <charset val="128"/>
          </rPr>
          <t>世界測地系</t>
        </r>
      </text>
    </comment>
    <comment ref="AE10" authorId="0" shapeId="0" xr:uid="{8F54517D-904C-4546-BFAF-748B2A7F00CE}">
      <text>
        <r>
          <rPr>
            <sz val="9"/>
            <color indexed="81"/>
            <rFont val="MS P ゴシック"/>
            <family val="3"/>
            <charset val="128"/>
          </rPr>
          <t>世界測地系</t>
        </r>
      </text>
    </comment>
    <comment ref="AI10" authorId="0" shapeId="0" xr:uid="{5C42742C-9C2E-498A-9ADC-A98DD2D19272}">
      <text>
        <r>
          <rPr>
            <sz val="9"/>
            <color indexed="81"/>
            <rFont val="MS P ゴシック"/>
            <family val="3"/>
            <charset val="128"/>
          </rPr>
          <t>世界測地系
四捨五入し、秒単位にして下さい。</t>
        </r>
      </text>
    </comment>
    <comment ref="AR10" authorId="0" shapeId="0" xr:uid="{C4D0A408-669A-48E3-8DE9-D372765EECC2}">
      <text>
        <r>
          <rPr>
            <sz val="9"/>
            <color indexed="81"/>
            <rFont val="MS P ゴシック"/>
            <family val="3"/>
            <charset val="128"/>
          </rPr>
          <t>世界測地系</t>
        </r>
      </text>
    </comment>
    <comment ref="AW10" authorId="0" shapeId="0" xr:uid="{63906BE0-BA46-4208-9916-1B25A8614E72}">
      <text>
        <r>
          <rPr>
            <sz val="9"/>
            <color indexed="81"/>
            <rFont val="MS P ゴシック"/>
            <family val="3"/>
            <charset val="128"/>
          </rPr>
          <t>世界測地系</t>
        </r>
      </text>
    </comment>
    <comment ref="BA10" authorId="0" shapeId="0" xr:uid="{113E3ACA-1F69-47BF-BF66-FBA45394353B}">
      <text>
        <r>
          <rPr>
            <sz val="9"/>
            <color indexed="81"/>
            <rFont val="MS P ゴシック"/>
            <family val="3"/>
            <charset val="128"/>
          </rPr>
          <t>世界測地系
四捨五入し、秒単位にして下さい。</t>
        </r>
      </text>
    </comment>
    <comment ref="AK11" authorId="0" shapeId="0" xr:uid="{43DD5132-B771-44D8-962B-C2228A65FFC9}">
      <text>
        <r>
          <rPr>
            <sz val="9"/>
            <color indexed="81"/>
            <rFont val="MS P ゴシック"/>
            <family val="3"/>
            <charset val="128"/>
          </rPr>
          <t>■偏波の希望が無い場合は空白としてください
　　ただし、コチャネル方式または偏波ＳＤのときは
　　V/Hと記入願います
■空中線系流用等で偏波面を希望される場合は
　次のとおり記入してください
　　V：垂直偏波
　　H：水平偏波</t>
        </r>
      </text>
    </comment>
    <comment ref="V12" authorId="0" shapeId="0" xr:uid="{D788ABA7-FCCF-41CB-833E-C0E888B5C961}">
      <text>
        <r>
          <rPr>
            <sz val="9"/>
            <color indexed="81"/>
            <rFont val="MS P ゴシック"/>
            <family val="3"/>
            <charset val="128"/>
          </rPr>
          <t>6桁：分からない場合は記入不要。
＜ARIB登録済みアンテナの場合＞
　1桁目：多方向ｼｽﾃﾑで親局に扇形アンテナを用いる場合=5
　　　　　　その他の場合（異偏波指向特性を用いる）=7
　2～4桁目：アンテナ口径0.1ｍ単位（3mφ=030）
　5、6桁目：一連番号（ARIBで付与）
＜新規にアンテナ特性を登録する場合＞
　別紙「公共業務用アンテナデータ記入要領」参照</t>
        </r>
      </text>
    </comment>
    <comment ref="AG12" authorId="0" shapeId="0" xr:uid="{4AFBD2A3-35A1-4976-989D-2B7D4BC1A6CA}">
      <text>
        <r>
          <rPr>
            <sz val="9"/>
            <color indexed="81"/>
            <rFont val="MS P ゴシック"/>
            <family val="3"/>
            <charset val="128"/>
          </rPr>
          <t>1：レドーム有、0：レドーム無</t>
        </r>
      </text>
    </comment>
    <comment ref="AN12" authorId="0" shapeId="0" xr:uid="{26AB75AF-0C82-436C-8437-B8F19F7CA763}">
      <text>
        <r>
          <rPr>
            <sz val="9"/>
            <color indexed="81"/>
            <rFont val="MS P ゴシック"/>
            <family val="3"/>
            <charset val="128"/>
          </rPr>
          <t>6桁：分からない場合は記入不要。
＜ARIB登録済みアンテナの場合＞
　1桁目：多方向ｼｽﾃﾑで親局に扇形アンテナを用いる場合=5
　　　　　　その他の場合（異偏波指向特性を用いる）=7
　2～4桁目：アンテナ口径0.1ｍ単位（3mφ=030）
　5、6桁目：一連番号（ARIBで付与）
＜新規にアンテナ特性を登録する場合＞
　別紙「公共業務用アンテナデータ記入要領」参照</t>
        </r>
      </text>
    </comment>
    <comment ref="AY12" authorId="0" shapeId="0" xr:uid="{BD168309-BDB3-40EF-8350-0498CF0FFC77}">
      <text>
        <r>
          <rPr>
            <sz val="9"/>
            <color indexed="81"/>
            <rFont val="MS P ゴシック"/>
            <family val="3"/>
            <charset val="128"/>
          </rPr>
          <t>1：レドーム有、0：レドーム無</t>
        </r>
      </text>
    </comment>
    <comment ref="U13" authorId="0" shapeId="0" xr:uid="{DCD6D43F-A3D1-4D47-A6EB-CD9B49B18FC1}">
      <text>
        <r>
          <rPr>
            <sz val="9"/>
            <color indexed="81"/>
            <rFont val="MS P ゴシック"/>
            <family val="3"/>
            <charset val="128"/>
          </rPr>
          <t>半角14字以内。
P30ST-2、P40MC-2、など</t>
        </r>
      </text>
    </comment>
    <comment ref="AM13" authorId="0" shapeId="0" xr:uid="{BE5C5CBC-C2BC-4483-BE3B-CB48B6214A02}">
      <text>
        <r>
          <rPr>
            <sz val="9"/>
            <color indexed="81"/>
            <rFont val="MS P ゴシック"/>
            <family val="3"/>
            <charset val="128"/>
          </rPr>
          <t>半角14字以内。
P30ST-2、P40MC-2、など</t>
        </r>
      </text>
    </comment>
    <comment ref="U14" authorId="0" shapeId="0" xr:uid="{A8820207-63EB-4870-BFB6-79FA36BCCC3E}">
      <text>
        <r>
          <rPr>
            <sz val="9"/>
            <color indexed="81"/>
            <rFont val="MS P ゴシック"/>
            <family val="3"/>
            <charset val="128"/>
          </rPr>
          <t>レドーム損失込みの値。</t>
        </r>
      </text>
    </comment>
    <comment ref="AE14" authorId="0" shapeId="0" xr:uid="{D3978C86-06B0-4D44-A128-FFE64DC5B683}">
      <text>
        <r>
          <rPr>
            <sz val="9"/>
            <color indexed="81"/>
            <rFont val="MS P ゴシック"/>
            <family val="3"/>
            <charset val="128"/>
          </rPr>
          <t>アンテナの中心の海抜高。
m単位。小数点以下四捨五入。
（ＧＬ＋アンテナ地上高）</t>
        </r>
      </text>
    </comment>
    <comment ref="AM14" authorId="0" shapeId="0" xr:uid="{EF10F530-85D0-4DC3-BEA0-1D2410E66EB9}">
      <text>
        <r>
          <rPr>
            <sz val="9"/>
            <color indexed="81"/>
            <rFont val="MS P ゴシック"/>
            <family val="3"/>
            <charset val="128"/>
          </rPr>
          <t>レドーム損失込みの値。</t>
        </r>
      </text>
    </comment>
    <comment ref="AW14" authorId="0" shapeId="0" xr:uid="{C0103986-DEAE-4CA3-9833-05E1E26A4D58}">
      <text>
        <r>
          <rPr>
            <sz val="9"/>
            <color indexed="81"/>
            <rFont val="MS P ゴシック"/>
            <family val="3"/>
            <charset val="128"/>
          </rPr>
          <t>アンテナの中心の海抜高。
m単位。小数点以下四捨五入。
（ＧＬ＋アンテナ地上高）</t>
        </r>
      </text>
    </comment>
    <comment ref="U15" authorId="0" shapeId="0" xr:uid="{7CD6C60E-74D2-4C79-B417-C9359710D6B8}">
      <text>
        <r>
          <rPr>
            <sz val="9"/>
            <color indexed="81"/>
            <rFont val="MS P ゴシック"/>
            <family val="3"/>
            <charset val="128"/>
          </rPr>
          <t>dB単位。
空白の場合は回線設計の結果で調整した数値を
ARIBで記入します。</t>
        </r>
      </text>
    </comment>
    <comment ref="AM15" authorId="0" shapeId="0" xr:uid="{679C60C8-3BB0-4B73-A9FD-9FF80123C84F}">
      <text>
        <r>
          <rPr>
            <sz val="9"/>
            <color indexed="81"/>
            <rFont val="MS P ゴシック"/>
            <family val="3"/>
            <charset val="128"/>
          </rPr>
          <t>多方向ｼｽﾃﾑの場合は子局の受信ｱｯﾃﾈｰﾀで調整
（最遠区間にあわせて親局の送信出力を決め、
　最遠以外の区間は子局の受信ATTで調整）
それ以外の場合は通常0dB。</t>
        </r>
      </text>
    </comment>
    <comment ref="U16" authorId="0" shapeId="0" xr:uid="{CB746319-801B-4D30-9903-C4AAD158C15C}">
      <text>
        <r>
          <rPr>
            <sz val="9"/>
            <color indexed="81"/>
            <rFont val="MS P ゴシック"/>
            <family val="3"/>
            <charset val="128"/>
          </rPr>
          <t>導波管の損失。0.1dB単位。</t>
        </r>
      </text>
    </comment>
    <comment ref="AM16" authorId="0" shapeId="0" xr:uid="{B499B9C1-F959-4B44-B776-BB5D55F4186F}">
      <text>
        <r>
          <rPr>
            <sz val="9"/>
            <color indexed="81"/>
            <rFont val="MS P ゴシック"/>
            <family val="3"/>
            <charset val="128"/>
          </rPr>
          <t>導波管の損失。0.1dB単位。</t>
        </r>
      </text>
    </comment>
    <comment ref="U17" authorId="0" shapeId="0" xr:uid="{B3E37782-3151-4A05-8C03-3E51D4F6A3A6}">
      <text>
        <r>
          <rPr>
            <sz val="9"/>
            <color indexed="81"/>
            <rFont val="MS P ゴシック"/>
            <family val="3"/>
            <charset val="128"/>
          </rPr>
          <t>分波器・送受共用器・可とう導波管等の損失。
0.1dB単位。</t>
        </r>
      </text>
    </comment>
    <comment ref="AM17" authorId="0" shapeId="0" xr:uid="{AEAB7AE3-61E4-4D87-ABEB-D5D016AE1D77}">
      <text>
        <r>
          <rPr>
            <sz val="9"/>
            <color indexed="81"/>
            <rFont val="MS P ゴシック"/>
            <family val="3"/>
            <charset val="128"/>
          </rPr>
          <t>分波器・送受共用器・可とう導波管等の損失。
0.1dB単位。</t>
        </r>
      </text>
    </comment>
    <comment ref="U18" authorId="0" shapeId="0" xr:uid="{62052D69-C708-472D-8612-2C3116CFC823}">
      <text>
        <r>
          <rPr>
            <sz val="9"/>
            <color indexed="81"/>
            <rFont val="MS P ゴシック"/>
            <family val="3"/>
            <charset val="128"/>
          </rPr>
          <t>0.1dB単位。10logP[mW]
■受信入力を付加損失で調整するか
　送信機出力で調整するかは
　【33】特記事項欄に記入願います。
＜例＞
　　２Ｗ：３３ｄＢm
　　１Ｗ：３０ｄＢm
　 0.8Ｗ：２９ｄＢm
　 0.3Ｗ：２４．８ｄＢm
　 0.2Ｗ：２３ｄＢm
　 0.1Ｗ：２０ｄＢm</t>
        </r>
      </text>
    </comment>
    <comment ref="AR18" authorId="0" shapeId="0" xr:uid="{FD819611-B049-491E-BEDE-AF5085ACDA7E}">
      <text>
        <r>
          <rPr>
            <sz val="9"/>
            <color indexed="81"/>
            <rFont val="MS P ゴシック"/>
            <family val="3"/>
            <charset val="128"/>
          </rPr>
          <t>0：単一アンテナ
2：切り替え方式
4：受信合成方式
7：偏波SD方式。
＜例＞
4PSK方式のSDの場合「2」
QAM方式のSDの場合「4」
FM方式のSDの場合「4」</t>
        </r>
      </text>
    </comment>
    <comment ref="AK19" authorId="0" shapeId="0" xr:uid="{29495027-C816-409C-B402-7E28E471682E}">
      <text>
        <r>
          <rPr>
            <sz val="9"/>
            <color indexed="81"/>
            <rFont val="MS P ゴシック"/>
            <family val="3"/>
            <charset val="128"/>
          </rPr>
          <t>■偏波の希望が無い場合は空白としてください
　　ただし、コチャネル方式または偏波ＳＤのときは
　　V/Hと記入願います
■空中線系流用等で偏波面を希望される場合は
　次のとおり記入してください
　　V：垂直偏波
　　H：水平偏波</t>
        </r>
      </text>
    </comment>
    <comment ref="V20" authorId="0" shapeId="0" xr:uid="{32CF1E24-C4B8-48F3-995E-AAC37B4BC41E}">
      <text>
        <r>
          <rPr>
            <sz val="9"/>
            <color indexed="81"/>
            <rFont val="MS P ゴシック"/>
            <family val="3"/>
            <charset val="128"/>
          </rPr>
          <t>6桁：分からない場合は記入不要。</t>
        </r>
      </text>
    </comment>
    <comment ref="AG20" authorId="0" shapeId="0" xr:uid="{553E5CE7-467B-4C22-8F16-079F52EA474D}">
      <text>
        <r>
          <rPr>
            <sz val="9"/>
            <color indexed="81"/>
            <rFont val="MS P ゴシック"/>
            <family val="3"/>
            <charset val="128"/>
          </rPr>
          <t>1：レドーム有、0：レドーム無</t>
        </r>
      </text>
    </comment>
    <comment ref="AN20" authorId="0" shapeId="0" xr:uid="{BC614A2B-23C0-4DD5-B68C-7520881F14A0}">
      <text>
        <r>
          <rPr>
            <sz val="9"/>
            <color indexed="81"/>
            <rFont val="MS P ゴシック"/>
            <family val="3"/>
            <charset val="128"/>
          </rPr>
          <t>6桁：分からない場合は記入不要。</t>
        </r>
      </text>
    </comment>
    <comment ref="AY20" authorId="0" shapeId="0" xr:uid="{B3906AB0-33C1-4A41-91F3-55EBF1AABBFA}">
      <text>
        <r>
          <rPr>
            <sz val="9"/>
            <color indexed="81"/>
            <rFont val="MS P ゴシック"/>
            <family val="3"/>
            <charset val="128"/>
          </rPr>
          <t>1：レドーム有、0：レドーム無</t>
        </r>
      </text>
    </comment>
    <comment ref="U21" authorId="0" shapeId="0" xr:uid="{AB587C19-0ADB-412C-A6C6-C1277B36A208}">
      <text>
        <r>
          <rPr>
            <sz val="9"/>
            <color indexed="81"/>
            <rFont val="MS P ゴシック"/>
            <family val="3"/>
            <charset val="128"/>
          </rPr>
          <t>半角14字以内。
P30ST-2、P40MC-2、など</t>
        </r>
      </text>
    </comment>
    <comment ref="AM21" authorId="0" shapeId="0" xr:uid="{F6936213-FBBC-4E2B-8223-8DFC9A7B09D8}">
      <text>
        <r>
          <rPr>
            <sz val="9"/>
            <color indexed="81"/>
            <rFont val="MS P ゴシック"/>
            <family val="3"/>
            <charset val="128"/>
          </rPr>
          <t>半角14字以内。
P30ST-2、P40MC-2、など</t>
        </r>
      </text>
    </comment>
    <comment ref="AE22" authorId="0" shapeId="0" xr:uid="{C679E652-685A-4144-9FA7-9C2BFDE75DC3}">
      <text>
        <r>
          <rPr>
            <sz val="9"/>
            <color indexed="81"/>
            <rFont val="MS P ゴシック"/>
            <family val="3"/>
            <charset val="128"/>
          </rPr>
          <t>アンテナの中心の海抜高。
m単位。小数点以下四捨五入。
（ＧＬ＋アンテナ地上高）</t>
        </r>
      </text>
    </comment>
    <comment ref="AW22" authorId="0" shapeId="0" xr:uid="{9BDD13D0-2212-44F9-9DD5-EE63937BE9CB}">
      <text>
        <r>
          <rPr>
            <sz val="9"/>
            <color indexed="81"/>
            <rFont val="MS P ゴシック"/>
            <family val="3"/>
            <charset val="128"/>
          </rPr>
          <t>アンテナの中心の海抜高。
m単位。小数点以下四捨五入。
（ＧＬ＋アンテナ地上高）</t>
        </r>
      </text>
    </comment>
    <comment ref="U23" authorId="0" shapeId="0" xr:uid="{7B0A4FED-26EC-46FF-BC13-9E6AC4B52B8B}">
      <text>
        <r>
          <rPr>
            <sz val="9"/>
            <color indexed="81"/>
            <rFont val="MS P ゴシック"/>
            <family val="3"/>
            <charset val="128"/>
          </rPr>
          <t>多方向ｼｽﾃﾑの場合は子局の受信ｱｯﾃﾈｰﾀで調整
（最遠区間にあわせて親局の送信出力を決め、
　最遠以外の区間は子局の受信ATTで調整）
それ以外の場合は通常0dB。</t>
        </r>
      </text>
    </comment>
    <comment ref="AM23" authorId="0" shapeId="0" xr:uid="{21CDA107-BB4B-451B-A6DE-76D24AA9B5F7}">
      <text>
        <r>
          <rPr>
            <sz val="9"/>
            <color indexed="81"/>
            <rFont val="MS P ゴシック"/>
            <family val="3"/>
            <charset val="128"/>
          </rPr>
          <t>dB単位。
空白の場合は回線設計の結果で調整した数値を
ARIBで記入します。</t>
        </r>
      </text>
    </comment>
    <comment ref="U24" authorId="0" shapeId="0" xr:uid="{5A28AF0F-5875-4ABC-B47B-C0F41B0430EA}">
      <text>
        <r>
          <rPr>
            <sz val="9"/>
            <color indexed="81"/>
            <rFont val="MS P ゴシック"/>
            <family val="3"/>
            <charset val="128"/>
          </rPr>
          <t>導波管の損失。0.1dB単位。</t>
        </r>
      </text>
    </comment>
    <comment ref="AM24" authorId="0" shapeId="0" xr:uid="{9E4F28D9-A8C6-431B-99FD-47232BA6FAEB}">
      <text>
        <r>
          <rPr>
            <sz val="9"/>
            <color indexed="81"/>
            <rFont val="MS P ゴシック"/>
            <family val="3"/>
            <charset val="128"/>
          </rPr>
          <t>導波管の損失。0.1dB単位。</t>
        </r>
      </text>
    </comment>
    <comment ref="U25" authorId="0" shapeId="0" xr:uid="{868AD763-409F-4C04-B8D2-5014953B4675}">
      <text>
        <r>
          <rPr>
            <sz val="9"/>
            <color indexed="81"/>
            <rFont val="MS P ゴシック"/>
            <family val="3"/>
            <charset val="128"/>
          </rPr>
          <t>分波器・送受共用器・可とう導波管等の損失。
0.1dB単位。</t>
        </r>
      </text>
    </comment>
    <comment ref="AM25" authorId="0" shapeId="0" xr:uid="{2CBD7488-2BFE-40FC-A20A-C2C85507E774}">
      <text>
        <r>
          <rPr>
            <sz val="9"/>
            <color indexed="81"/>
            <rFont val="MS P ゴシック"/>
            <family val="3"/>
            <charset val="128"/>
          </rPr>
          <t>分波器・送受共用器・可とう導波管等の損失。
0.1dB単位。</t>
        </r>
      </text>
    </comment>
    <comment ref="Z26" authorId="0" shapeId="0" xr:uid="{E12689A2-2927-4772-A42B-E7C3E7ABFB13}">
      <text>
        <r>
          <rPr>
            <sz val="9"/>
            <color indexed="81"/>
            <rFont val="MS P ゴシック"/>
            <family val="3"/>
            <charset val="128"/>
          </rPr>
          <t>0：単一アンテナ
2：切り替え方式
4：受信合成方式
7：偏波SD方式。
＜例＞
4PSK方式のSDの場合「2」
QAM方式のSDの場合「4」
FM方式のSDの場合「4」</t>
        </r>
      </text>
    </comment>
    <comment ref="AM26" authorId="0" shapeId="0" xr:uid="{A58E9947-D4F8-45F8-8CB5-8FFB5DEA8DBB}">
      <text>
        <r>
          <rPr>
            <sz val="9"/>
            <color indexed="81"/>
            <rFont val="MS P ゴシック"/>
            <family val="3"/>
            <charset val="128"/>
          </rPr>
          <t>0.1dB単位。10logP[mW]
■受信入力を付加損失で調整するか
　送信機出力で調整するかは
　【33】特記事項欄に記入願います。
＜例＞
　　２Ｗ：３３ｄＢm
　　１Ｗ：３０ｄＢm
　 0.8Ｗ：２９ｄＢm
　 0.3Ｗ：２４．８ｄＢm
　 0.2Ｗ：２３ｄＢm
　 0.1Ｗ：２０ｄＢm</t>
        </r>
      </text>
    </comment>
    <comment ref="V27" authorId="0" shapeId="0" xr:uid="{051D2BCB-0BD2-4866-86E4-DDC7FB7C126A}">
      <text>
        <r>
          <rPr>
            <sz val="9"/>
            <color indexed="81"/>
            <rFont val="MS P ゴシック"/>
            <family val="3"/>
            <charset val="128"/>
          </rPr>
          <t>半角で入力。10字以内。
（濁点・半濁点も１字に数える）
前後のカッコは不要です</t>
        </r>
      </text>
    </comment>
    <comment ref="U28" authorId="0" shapeId="0" xr:uid="{1B5CD902-8A24-4BD5-8E9C-5AC4E674F53C}">
      <text>
        <r>
          <rPr>
            <sz val="9"/>
            <color indexed="81"/>
            <rFont val="MS P ゴシック"/>
            <family val="3"/>
            <charset val="128"/>
          </rPr>
          <t>01局側から1箇所目の反射板。
前後をカッコでくくる（半角も可）
カッコを含めて全角6字（半角12字）以内。
＜例＞
（△△山）　・・・　通常は（）を全角
(○○山第2)　・・・　字数により()や数字・カナを半角としても良い
■電気事業用で近接反射板の場合に、
　近接反射板利得GRを使用しない場合は
　【33】特記事項欄に記入してください。</t>
        </r>
      </text>
    </comment>
    <comment ref="AM28" authorId="0" shapeId="0" xr:uid="{3FDDA333-862D-45A9-82A3-10FD1DDECB86}">
      <text>
        <r>
          <rPr>
            <sz val="9"/>
            <color indexed="81"/>
            <rFont val="MS P ゴシック"/>
            <family val="3"/>
            <charset val="128"/>
          </rPr>
          <t>6桁：分からない場合は記入不要。
＜ARIB登録済みアンテナの場合＞
　1桁目：多方向ｼｽﾃﾑで親局に扇形アンテナを用いる場合=5
　　　　　　その他の場合（異偏波指向特性を用いる）=7
　2～4桁目：アンテナ口径0.1ｍ単位（3mφ=030）
　5、6桁目：一連番号（ARIBで付与）
＜新規にアンテナ特性を登録する場合＞
　別紙「公共業務用アンテナデータ記入要領」参照</t>
        </r>
      </text>
    </comment>
    <comment ref="AV28" authorId="0" shapeId="0" xr:uid="{1129A733-5905-429E-ACC2-1BC3848565A8}">
      <text>
        <r>
          <rPr>
            <sz val="9"/>
            <color indexed="81"/>
            <rFont val="MS P ゴシック"/>
            <family val="3"/>
            <charset val="128"/>
          </rPr>
          <t>6桁：分からない場合は記入不要。
＜ARIB登録済みアンテナの場合＞
　1桁目：多方向ｼｽﾃﾑで親局に扇形アンテナを用いる場合=5
　　　　　　その他の場合（異偏波指向特性を用いる）=7
　2～4桁目：アンテナ口径0.1ｍ単位（3mφ=030）
　5、6桁目：一連番号（ARIBで付与）
＜新規にアンテナ特性を登録する場合＞
　別紙「公共業務用アンテナデータ記入要領」参照</t>
        </r>
      </text>
    </comment>
    <comment ref="AM29" authorId="0" shapeId="0" xr:uid="{A4984D35-DFB0-49FD-ACFA-663F408ED4B6}">
      <text>
        <r>
          <rPr>
            <sz val="9"/>
            <color indexed="81"/>
            <rFont val="MS P ゴシック"/>
            <family val="3"/>
            <charset val="128"/>
          </rPr>
          <t>半角14字以内。
P30ST-2、P40MC-2、など</t>
        </r>
      </text>
    </comment>
    <comment ref="AV29" authorId="0" shapeId="0" xr:uid="{B6E32C89-76E1-42A0-B8FA-93CB857CC097}">
      <text>
        <r>
          <rPr>
            <sz val="9"/>
            <color indexed="81"/>
            <rFont val="MS P ゴシック"/>
            <family val="3"/>
            <charset val="128"/>
          </rPr>
          <t>半角14字以内。
P30ST-2、P40MC-2、など</t>
        </r>
      </text>
    </comment>
    <comment ref="U30" authorId="0" shapeId="0" xr:uid="{F467ADBC-465E-4658-A086-D79F1837A4AC}">
      <text>
        <r>
          <rPr>
            <sz val="9"/>
            <color indexed="81"/>
            <rFont val="MS P ゴシック"/>
            <family val="3"/>
            <charset val="128"/>
          </rPr>
          <t>世界測地系</t>
        </r>
      </text>
    </comment>
    <comment ref="Y30" authorId="0" shapeId="0" xr:uid="{BB1E05DE-7D10-4226-A5C0-A17445E0940D}">
      <text>
        <r>
          <rPr>
            <sz val="9"/>
            <color indexed="81"/>
            <rFont val="MS P ゴシック"/>
            <family val="3"/>
            <charset val="128"/>
          </rPr>
          <t>世界測地系</t>
        </r>
      </text>
    </comment>
    <comment ref="AB30" authorId="0" shapeId="0" xr:uid="{4A2F2DB1-B492-414F-A3E4-FF808B928967}">
      <text>
        <r>
          <rPr>
            <sz val="9"/>
            <color indexed="81"/>
            <rFont val="MS P ゴシック"/>
            <family val="3"/>
            <charset val="128"/>
          </rPr>
          <t>世界測地系
四捨五入し、秒単位にして下さい。</t>
        </r>
      </text>
    </comment>
    <comment ref="AM30" authorId="0" shapeId="0" xr:uid="{299E670B-CCB8-4DBD-8E4E-6299FD5165A1}">
      <text>
        <r>
          <rPr>
            <sz val="9"/>
            <color indexed="81"/>
            <rFont val="MS P ゴシック"/>
            <family val="3"/>
            <charset val="128"/>
          </rPr>
          <t>レドーム損失込みの値。</t>
        </r>
      </text>
    </comment>
    <comment ref="AV30" authorId="0" shapeId="0" xr:uid="{84646EBA-66F1-41A1-B10D-950FACEC06E2}">
      <text>
        <r>
          <rPr>
            <sz val="9"/>
            <color indexed="81"/>
            <rFont val="MS P ゴシック"/>
            <family val="3"/>
            <charset val="128"/>
          </rPr>
          <t>レドーム損失込みの値。</t>
        </r>
      </text>
    </comment>
    <comment ref="U31" authorId="0" shapeId="0" xr:uid="{5222451A-5465-4909-A8C6-74B87B9C3330}">
      <text>
        <r>
          <rPr>
            <sz val="9"/>
            <color indexed="81"/>
            <rFont val="MS P ゴシック"/>
            <family val="3"/>
            <charset val="128"/>
          </rPr>
          <t>世界測地系</t>
        </r>
      </text>
    </comment>
    <comment ref="Y31" authorId="0" shapeId="0" xr:uid="{A1AB0BE2-C6EA-476F-AB01-28B2F8739230}">
      <text>
        <r>
          <rPr>
            <sz val="9"/>
            <color indexed="81"/>
            <rFont val="MS P ゴシック"/>
            <family val="3"/>
            <charset val="128"/>
          </rPr>
          <t>世界測地系</t>
        </r>
      </text>
    </comment>
    <comment ref="AB31" authorId="0" shapeId="0" xr:uid="{E07496A9-0EA2-480A-BCDA-25C6C203DB9A}">
      <text>
        <r>
          <rPr>
            <sz val="9"/>
            <color indexed="81"/>
            <rFont val="MS P ゴシック"/>
            <family val="3"/>
            <charset val="128"/>
          </rPr>
          <t>世界測地系
四捨五入し、秒単位にして下さい。</t>
        </r>
      </text>
    </comment>
    <comment ref="AM31" authorId="0" shapeId="0" xr:uid="{7D5E2476-DACB-4728-B83E-10BD1FE59191}">
      <text>
        <r>
          <rPr>
            <sz val="9"/>
            <color indexed="81"/>
            <rFont val="MS P ゴシック"/>
            <family val="3"/>
            <charset val="128"/>
          </rPr>
          <t>1：レドーム有、0：レドーム無</t>
        </r>
      </text>
    </comment>
    <comment ref="AV31" authorId="0" shapeId="0" xr:uid="{981640AF-8BF4-4D1B-9658-AD2694AB5DC3}">
      <text>
        <r>
          <rPr>
            <sz val="9"/>
            <color indexed="81"/>
            <rFont val="MS P ゴシック"/>
            <family val="3"/>
            <charset val="128"/>
          </rPr>
          <t>1：レドーム有、0：レドーム無</t>
        </r>
      </text>
    </comment>
    <comment ref="V32" authorId="0" shapeId="0" xr:uid="{38258B3A-7029-41C2-A8B9-487F74A3E900}">
      <text>
        <r>
          <rPr>
            <sz val="9"/>
            <color indexed="81"/>
            <rFont val="MS P ゴシック"/>
            <family val="3"/>
            <charset val="128"/>
          </rPr>
          <t>6桁。
　1桁目：0（固定：反射板）
　2～4桁目：横の長さ 0.1ｍ単位（8m=080）
　5～6桁目：縦の長さ 0.1ｍ単位（6m=60、10m=00）
※ 記載方法が分からない場合は
　　担当者までお問い合わせください。</t>
        </r>
      </text>
    </comment>
    <comment ref="AM32" authorId="0" shapeId="0" xr:uid="{4129FFBB-1B51-420B-8A02-16DDD8160C71}">
      <text>
        <r>
          <rPr>
            <sz val="9"/>
            <color indexed="81"/>
            <rFont val="MS P ゴシック"/>
            <family val="3"/>
            <charset val="128"/>
          </rPr>
          <t>0.1m単位。
メインアンテナより上に
SDアンテナがある場合はマイナスを付す。
（例）メインアンテナより5.5m上側に
　　　SDアンテナがある場合：-5.5</t>
        </r>
      </text>
    </comment>
    <comment ref="AV32" authorId="0" shapeId="0" xr:uid="{96D54D36-8EB3-485D-864F-4EE4472A40E5}">
      <text>
        <r>
          <rPr>
            <sz val="9"/>
            <color indexed="81"/>
            <rFont val="MS P ゴシック"/>
            <family val="3"/>
            <charset val="128"/>
          </rPr>
          <t>0.1m単位。
メインアンテナより上に
SDアンテナがある場合はマイナスを付す。
（例）メインアンテナより5.5m上側に
　　　SDアンテナがある場合：-5.5</t>
        </r>
      </text>
    </comment>
    <comment ref="U33" authorId="0" shapeId="0" xr:uid="{87E19FE7-7C51-4836-9166-8C7D26528F36}">
      <text>
        <r>
          <rPr>
            <sz val="9"/>
            <color indexed="81"/>
            <rFont val="MS P ゴシック"/>
            <family val="3"/>
            <charset val="128"/>
          </rPr>
          <t>反射板の中心の海抜高をｍ単位
（小数点以下四捨五入）で記入してください。</t>
        </r>
      </text>
    </comment>
    <comment ref="AG33" authorId="0" shapeId="0" xr:uid="{16BF24EE-5E62-422D-B762-10815E41F7AD}">
      <text>
        <r>
          <rPr>
            <sz val="9"/>
            <color indexed="81"/>
            <rFont val="MS P ゴシック"/>
            <family val="3"/>
            <charset val="128"/>
          </rPr>
          <t>ﾊﾟﾗﾎﾞﾗ背面直結の場合は、給電線損失を記載ください</t>
        </r>
      </text>
    </comment>
    <comment ref="V34" authorId="0" shapeId="0" xr:uid="{F7FCC75A-3919-4B2D-AEE9-F36304FCAFFE}">
      <text>
        <r>
          <rPr>
            <sz val="9"/>
            <color indexed="81"/>
            <rFont val="MS P ゴシック"/>
            <family val="3"/>
            <charset val="128"/>
          </rPr>
          <t>1 ： 1ヶ所1枚反射板
2 ： 1ヶ所2枚反射板
----------------------
3 ： 2ヶ所1枚反射板
4 ： 2ヶ所2枚反射板
----------------------
5 ： 3ヶ所1枚反射板（両端）
6 ： 3ヶ所2枚反射板（両端）
7 ： 3ヶ所1枚反射板（中央）
8 ： 3ヶ所2枚反射板（中央）
----------------------
9 ： ﾊﾟﾗﾎﾞﾗｱﾝﾃﾅ背面直結
----------------------
※ 「9」の場合は、給電線損失を0.1dB単位で
　　【33】特記欄に記入してください。</t>
        </r>
      </text>
    </comment>
    <comment ref="AR34" authorId="0" shapeId="0" xr:uid="{B07CCCAF-E208-4005-96B4-013E939C247C}">
      <text>
        <r>
          <rPr>
            <sz val="9"/>
            <color indexed="81"/>
            <rFont val="MS P ゴシック"/>
            <family val="3"/>
            <charset val="128"/>
          </rPr>
          <t>上記の偏波面記入欄の記載内容に基づき
自動で記入されます。
偏波の希望が無い場合は、偏波面の記入
欄を空白としてください。</t>
        </r>
      </text>
    </comment>
    <comment ref="U35" authorId="0" shapeId="0" xr:uid="{61370D08-2EFA-4B2A-B0D4-5FB6090F04A8}">
      <text>
        <r>
          <rPr>
            <sz val="9"/>
            <color indexed="81"/>
            <rFont val="MS P ゴシック"/>
            <family val="3"/>
            <charset val="128"/>
          </rPr>
          <t>2枚反射板の場合のみ角度αを度単位
（小数点以下四捨五入）で記入してください。
角度α：上位局（若番の局）から1枚目の反射板で
　　　　　 2枚目の反射板へ抜ける方向の真北からの角度。</t>
        </r>
      </text>
    </comment>
    <comment ref="AT35" authorId="0" shapeId="0" xr:uid="{F31741EF-548B-4D2E-A9C4-DF4B2959C03B}">
      <text>
        <r>
          <rPr>
            <sz val="9"/>
            <color indexed="81"/>
            <rFont val="MS P ゴシック"/>
            <family val="3"/>
            <charset val="128"/>
          </rPr>
          <t>受信入力の調整方法を選択してください</t>
        </r>
      </text>
    </comment>
    <comment ref="O38" authorId="0" shapeId="0" xr:uid="{DCAAC47A-8DF1-4593-BA80-60AE088B74BA}">
      <text>
        <r>
          <rPr>
            <sz val="9"/>
            <color indexed="81"/>
            <rFont val="MS P ゴシック"/>
            <family val="3"/>
            <charset val="128"/>
          </rPr>
          <t>半角で入力。10字以内。
（濁点・半濁点も１字に数える）
前後のカッコは不要です</t>
        </r>
      </text>
    </comment>
    <comment ref="Z38" authorId="0" shapeId="0" xr:uid="{2291422E-A349-400F-BDC2-BC12208B9F7D}">
      <text>
        <r>
          <rPr>
            <sz val="9"/>
            <color indexed="81"/>
            <rFont val="MS P ゴシック"/>
            <family val="3"/>
            <charset val="128"/>
          </rPr>
          <t>半角で入力。10字以内。
（濁点・半濁点も１字に数える）
前後のカッコは不要です</t>
        </r>
      </text>
    </comment>
    <comment ref="N39" authorId="0" shapeId="0" xr:uid="{691C3543-3523-4AF7-909C-44CFA6A13AA1}">
      <text>
        <r>
          <rPr>
            <sz val="9"/>
            <color indexed="81"/>
            <rFont val="MS P ゴシック"/>
            <family val="3"/>
            <charset val="128"/>
          </rPr>
          <t>01局側から2箇所目の反射板。
前後をカッコでくくる（半角も可）
カッコを含めて全角6字（半角12字）以内。
＜例＞
（△△山）　・・・　通常は（）を全角
(○○山第2)　・・・　字数により()や数字・カナを半角としても良い
■電気事業用で近接反射板の場合に、
　近接反射板利得GRを使用しない場合は
　【33】特記事項欄に記入してください。</t>
        </r>
      </text>
    </comment>
    <comment ref="Y39" authorId="0" shapeId="0" xr:uid="{CE9E8DDC-4795-4D02-90DB-924E30E6BB85}">
      <text>
        <r>
          <rPr>
            <sz val="9"/>
            <color indexed="81"/>
            <rFont val="MS P ゴシック"/>
            <family val="3"/>
            <charset val="128"/>
          </rPr>
          <t>01局側から3箇所目の反射板。
前後をカッコでくくる（半角も可）
カッコを含めて全角6字（半角12字）以内。
＜例＞
（△△山）　・・・　通常は（）を全角
(○○山第2)　・・・　字数により()や数字・カナを半角としても良い
■電気事業用で近接反射板の場合に、
　近接反射板利得GRを使用しない場合は
　【33】特記事項欄に記入してください。</t>
        </r>
      </text>
    </comment>
    <comment ref="N41" authorId="0" shapeId="0" xr:uid="{A6F63BA8-4A16-429E-80C2-FA5CA5F97CF7}">
      <text>
        <r>
          <rPr>
            <sz val="9"/>
            <color indexed="81"/>
            <rFont val="MS P ゴシック"/>
            <family val="3"/>
            <charset val="128"/>
          </rPr>
          <t>世界測地系</t>
        </r>
      </text>
    </comment>
    <comment ref="S41" authorId="0" shapeId="0" xr:uid="{5FA8443E-5D3A-41B9-AE33-86B3E78F091E}">
      <text>
        <r>
          <rPr>
            <sz val="9"/>
            <color indexed="81"/>
            <rFont val="MS P ゴシック"/>
            <family val="3"/>
            <charset val="128"/>
          </rPr>
          <t>世界測地系</t>
        </r>
      </text>
    </comment>
    <comment ref="V41" authorId="0" shapeId="0" xr:uid="{2841054A-CE30-4B8E-AB3B-B1162B8E124B}">
      <text>
        <r>
          <rPr>
            <sz val="9"/>
            <color indexed="81"/>
            <rFont val="MS P ゴシック"/>
            <family val="3"/>
            <charset val="128"/>
          </rPr>
          <t>世界測地系
四捨五入し、秒単位にして下さい。</t>
        </r>
      </text>
    </comment>
    <comment ref="Y41" authorId="0" shapeId="0" xr:uid="{4BA4BB6C-9021-4D7E-8E29-D0FCDF36BFDF}">
      <text>
        <r>
          <rPr>
            <sz val="9"/>
            <color indexed="81"/>
            <rFont val="MS P ゴシック"/>
            <family val="3"/>
            <charset val="128"/>
          </rPr>
          <t>世界測地系</t>
        </r>
      </text>
    </comment>
    <comment ref="AD41" authorId="0" shapeId="0" xr:uid="{0F6E068E-3C21-4AAF-9ABF-1B3E13CD5A6E}">
      <text>
        <r>
          <rPr>
            <sz val="9"/>
            <color indexed="81"/>
            <rFont val="MS P ゴシック"/>
            <family val="3"/>
            <charset val="128"/>
          </rPr>
          <t>世界測地系</t>
        </r>
      </text>
    </comment>
    <comment ref="AG41" authorId="0" shapeId="0" xr:uid="{186AB101-D71F-4EBB-9F8B-C2D4D9F29CAF}">
      <text>
        <r>
          <rPr>
            <sz val="9"/>
            <color indexed="81"/>
            <rFont val="MS P ゴシック"/>
            <family val="3"/>
            <charset val="128"/>
          </rPr>
          <t>世界測地系
四捨五入し、秒単位にして下さい。</t>
        </r>
      </text>
    </comment>
    <comment ref="N42" authorId="0" shapeId="0" xr:uid="{A38D2168-2AB2-4597-A57C-3D3877E196CE}">
      <text>
        <r>
          <rPr>
            <sz val="9"/>
            <color indexed="81"/>
            <rFont val="MS P ゴシック"/>
            <family val="3"/>
            <charset val="128"/>
          </rPr>
          <t>世界測地系</t>
        </r>
      </text>
    </comment>
    <comment ref="S42" authorId="0" shapeId="0" xr:uid="{59473372-EE5B-46AC-8299-6F88A603500F}">
      <text>
        <r>
          <rPr>
            <sz val="9"/>
            <color indexed="81"/>
            <rFont val="MS P ゴシック"/>
            <family val="3"/>
            <charset val="128"/>
          </rPr>
          <t>世界測地系</t>
        </r>
      </text>
    </comment>
    <comment ref="V42" authorId="0" shapeId="0" xr:uid="{55947070-3799-4CCE-AA87-034987D226CE}">
      <text>
        <r>
          <rPr>
            <sz val="9"/>
            <color indexed="81"/>
            <rFont val="MS P ゴシック"/>
            <family val="3"/>
            <charset val="128"/>
          </rPr>
          <t>世界測地系
四捨五入し、秒単位にして下さい。</t>
        </r>
      </text>
    </comment>
    <comment ref="Y42" authorId="0" shapeId="0" xr:uid="{D5EF5078-D9BB-4E67-8AC1-8981EEC7AB09}">
      <text>
        <r>
          <rPr>
            <sz val="9"/>
            <color indexed="81"/>
            <rFont val="MS P ゴシック"/>
            <family val="3"/>
            <charset val="128"/>
          </rPr>
          <t>世界測地系</t>
        </r>
      </text>
    </comment>
    <comment ref="AD42" authorId="0" shapeId="0" xr:uid="{BA8CF651-AFF6-477F-8676-323DE3E32512}">
      <text>
        <r>
          <rPr>
            <sz val="9"/>
            <color indexed="81"/>
            <rFont val="MS P ゴシック"/>
            <family val="3"/>
            <charset val="128"/>
          </rPr>
          <t>世界測地系</t>
        </r>
      </text>
    </comment>
    <comment ref="AG42" authorId="0" shapeId="0" xr:uid="{BE2082B6-5327-41C1-AAF0-A3B24DF658AF}">
      <text>
        <r>
          <rPr>
            <sz val="9"/>
            <color indexed="81"/>
            <rFont val="MS P ゴシック"/>
            <family val="3"/>
            <charset val="128"/>
          </rPr>
          <t>世界測地系
四捨五入し、秒単位にして下さい。</t>
        </r>
      </text>
    </comment>
    <comment ref="O43" authorId="0" shapeId="0" xr:uid="{0E022A26-42C2-4443-92C2-D2DBBE4360C4}">
      <text>
        <r>
          <rPr>
            <sz val="9"/>
            <color indexed="81"/>
            <rFont val="MS P ゴシック"/>
            <family val="3"/>
            <charset val="128"/>
          </rPr>
          <t>6桁。
　1桁目：0（固定：反射板）
　2～4桁目：横の長さ 0.1ｍ単位（8m=080）
　5～6桁目：縦の長さ 0.1ｍ単位（6m=60、10m=00）
※ 記載方法が分からない場合は
　　担当者までお問い合わせください。</t>
        </r>
      </text>
    </comment>
    <comment ref="Z43" authorId="0" shapeId="0" xr:uid="{C50E88AB-61D0-4ADA-9916-2DE5D813DC7A}">
      <text>
        <r>
          <rPr>
            <sz val="9"/>
            <color indexed="81"/>
            <rFont val="MS P ゴシック"/>
            <family val="3"/>
            <charset val="128"/>
          </rPr>
          <t>6桁。
　1桁目：0（固定：反射板）
　2～4桁目：横の長さ 0.1ｍ単位（8m=080）
　5～6桁目：縦の長さ 0.1ｍ単位（6m=60、10m=00）
※ 記載方法が分からない場合は
　　担当者までお問い合わせください。</t>
        </r>
      </text>
    </comment>
    <comment ref="N44" authorId="0" shapeId="0" xr:uid="{AB97FA88-A32E-4FDC-B9C6-6B43E9489020}">
      <text>
        <r>
          <rPr>
            <sz val="9"/>
            <color indexed="81"/>
            <rFont val="MS P ゴシック"/>
            <family val="3"/>
            <charset val="128"/>
          </rPr>
          <t>反射板の中心の海抜高をｍ単位
（小数点以下四捨五入）で記入してください。</t>
        </r>
      </text>
    </comment>
    <comment ref="Y44" authorId="0" shapeId="0" xr:uid="{7E0AF2DD-88D4-4472-98FF-770BD91FD4C6}">
      <text>
        <r>
          <rPr>
            <sz val="9"/>
            <color indexed="81"/>
            <rFont val="MS P ゴシック"/>
            <family val="3"/>
            <charset val="128"/>
          </rPr>
          <t>反射板の中心の海抜高をｍ単位
（小数点以下四捨五入）で記入してください。</t>
        </r>
      </text>
    </comment>
    <comment ref="O45" authorId="0" shapeId="0" xr:uid="{1AF65505-03B0-412D-84F4-F6B6E70789EB}">
      <text>
        <r>
          <rPr>
            <sz val="9"/>
            <color indexed="81"/>
            <rFont val="MS P ゴシック"/>
            <family val="3"/>
            <charset val="128"/>
          </rPr>
          <t>1 ： 1ヶ所1枚反射板
2 ： 1ヶ所2枚反射板
----------------------
3 ： 2ヶ所1枚反射板
4 ： 2ヶ所2枚反射板
----------------------
5 ： 3ヶ所1枚反射板（両端）
6 ： 3ヶ所2枚反射板（両端）
7 ： 3ヶ所1枚反射板（中央）
8 ： 3ヶ所2枚反射板（中央）
----------------------
9 ： ﾊﾟﾗﾎﾞﾗｱﾝﾃﾅ背面直結
----------------------
※ 「9」の場合は、給電線損失を0.1dB単位で
　　【33】特記欄に記入してください。</t>
        </r>
      </text>
    </comment>
    <comment ref="Z45" authorId="0" shapeId="0" xr:uid="{ACE40F89-B022-4DF3-BB2F-EDF79D749AD3}">
      <text>
        <r>
          <rPr>
            <sz val="9"/>
            <color indexed="81"/>
            <rFont val="MS P ゴシック"/>
            <family val="3"/>
            <charset val="128"/>
          </rPr>
          <t>1 ： 1ヶ所1枚反射板
2 ： 1ヶ所2枚反射板
----------------------
3 ： 2ヶ所1枚反射板
4 ： 2ヶ所2枚反射板
----------------------
5 ： 3ヶ所1枚反射板（両端）
6 ： 3ヶ所2枚反射板（両端）
7 ： 3ヶ所1枚反射板（中央）
8 ： 3ヶ所2枚反射板（中央）
----------------------
9 ： ﾊﾟﾗﾎﾞﾗｱﾝﾃﾅ背面直結
----------------------
※ 「9」の場合は、給電線損失を0.1dB単位で
　　【33】特記欄に記入してください。</t>
        </r>
      </text>
    </comment>
    <comment ref="N46" authorId="0" shapeId="0" xr:uid="{A8B24120-4577-4F40-842C-31DD73A3B56E}">
      <text>
        <r>
          <rPr>
            <sz val="9"/>
            <color indexed="81"/>
            <rFont val="MS P ゴシック"/>
            <family val="3"/>
            <charset val="128"/>
          </rPr>
          <t>2枚反射板の場合のみ角度αを度単位
（小数点以下四捨五入）で記入してください。
角度α：上位局（若番の局）から1枚目の反射板で
　　　　　 2枚目の反射板へ抜ける方向の真北からの角度。</t>
        </r>
      </text>
    </comment>
    <comment ref="Y46" authorId="0" shapeId="0" xr:uid="{462DAB48-D86D-49A2-B84A-A5CB338CC19D}">
      <text>
        <r>
          <rPr>
            <sz val="9"/>
            <color indexed="81"/>
            <rFont val="MS P ゴシック"/>
            <family val="3"/>
            <charset val="128"/>
          </rPr>
          <t>2枚反射板の場合のみ角度αを度単位
（小数点以下四捨五入）で記入してください。
角度α：上位局（若番の局）から1枚目の反射板で
　　　　　 2枚目の反射板へ抜ける方向の真北からの角度。</t>
        </r>
      </text>
    </comment>
    <comment ref="U47" authorId="0" shapeId="0" xr:uid="{316ABE31-6A05-43A5-B22D-9A31E50A5292}">
      <text>
        <r>
          <rPr>
            <sz val="9"/>
            <color indexed="81"/>
            <rFont val="MS P ゴシック"/>
            <family val="3"/>
            <charset val="128"/>
          </rPr>
          <t>低群送り局（01局）、全角6字（半角12字）以内
呼出名称を除いた免許申請上の局名</t>
        </r>
      </text>
    </comment>
    <comment ref="AM47" authorId="0" shapeId="0" xr:uid="{1D442299-4868-4111-8517-9BED14683E1F}">
      <text>
        <r>
          <rPr>
            <sz val="9"/>
            <color indexed="81"/>
            <rFont val="MS P ゴシック"/>
            <family val="3"/>
            <charset val="128"/>
          </rPr>
          <t>高群送り局（15局）、全角6字（半角12字）以内
呼出名称を除いた免許申請上の局名</t>
        </r>
      </text>
    </comment>
    <comment ref="W48" authorId="0" shapeId="0" xr:uid="{3A65D74D-1BC0-4B77-8C25-D8034E5831B5}">
      <text>
        <r>
          <rPr>
            <sz val="9"/>
            <color indexed="81"/>
            <rFont val="MS P ゴシック"/>
            <family val="3"/>
            <charset val="128"/>
          </rPr>
          <t>＜反射板がない場合：01局～15局の条件を記入＞
＜反射板がある場合：01局～02局の条件を記入＞
1：山岳区間（区間の大部分が山岳地帯）
2：平野区間
　　①平野が区間の大部分を占めている場合
　　②山岳地帯ではあるが、湾や入り江があって
　　　 海岸（水際より10km程度まで含む）あるいは
　　　 海上が含まれる場合
3：海上区間
　　①海上
　　②海岸（水際より10km程度までを含む）で平野
　※ 平野であっても水田等の場合、海に分類する
　　　こともできます</t>
        </r>
      </text>
    </comment>
    <comment ref="AF48" authorId="0" shapeId="0" xr:uid="{22186155-6526-4DD6-A0A6-7FA99EF78329}">
      <text>
        <r>
          <rPr>
            <sz val="9"/>
            <color indexed="81"/>
            <rFont val="MS P ゴシック"/>
            <family val="3"/>
            <charset val="128"/>
          </rPr>
          <t>＜反射板が1ヶ所の場合：02局～15局の条件を記入＞
＜反射板が2・3ヶ所ある場合：02局～03局の条件を記入＞
1：山岳区間（区間の大部分が山岳地帯）
2：平野区間
　　①平野が区間の大部分を占めている場合
　　②山岳地帯ではあるが、湾や入り江があって
　　　 海岸（水際より10km程度まで含む）あるいは
　　　 海上が含まれる場合
3：海上区間
　　①海上
　　②海岸（水際より10km程度までを含む）で平野
　※ 平野であっても水田等の場合、海に分類する
　　　こともできます</t>
        </r>
      </text>
    </comment>
    <comment ref="AO48" authorId="0" shapeId="0" xr:uid="{401CF5E3-1465-41F9-85D8-3A1EE55D5423}">
      <text>
        <r>
          <rPr>
            <sz val="9"/>
            <color indexed="81"/>
            <rFont val="MS P ゴシック"/>
            <family val="3"/>
            <charset val="128"/>
          </rPr>
          <t>＜反射板が2ヶ所ある場合：03局～15局の条件を記入＞
＜反射板が3ヶ所ある場合：03局～04局の条件を記入＞
1：山岳区間（区間の大部分が山岳地帯）
2：平野区間
　　①平野が区間の大部分を占めている場合
　　②山岳地帯ではあるが、湾や入り江があって
　　　 海岸（水際より10km程度まで含む）あるいは
　　　 海上が含まれる場合
3：海上区間
　　①海上
　　②海岸（水際より10km程度までを含む）で平野
　※ 平野であっても水田等の場合、海に分類する
　　　こともできます</t>
        </r>
      </text>
    </comment>
    <comment ref="AX48" authorId="0" shapeId="0" xr:uid="{A972FFB4-4227-4C8F-AFBF-36105C56BDF3}">
      <text>
        <r>
          <rPr>
            <sz val="9"/>
            <color indexed="81"/>
            <rFont val="MS P ゴシック"/>
            <family val="3"/>
            <charset val="128"/>
          </rPr>
          <t>＜反射板が3ヶ所ある場合：04局～15局の条件を記入＞
1：山岳区間（区間の大部分が山岳地帯）
2：平野区間
　　①平野が区間の大部分を占めている場合
　　②山岳地帯ではあるが、湾や入り江があって
　　　 海岸（水際より10km程度まで含む）あるいは
　　　 海上が含まれる場合
3：海上区間
　　①海上
　　②海岸（水際より10km程度までを含む）で平野
　※ 平野であっても水田等の場合、海に分類する
　　　こともできます</t>
        </r>
      </text>
    </comment>
    <comment ref="U49" authorId="0" shapeId="0" xr:uid="{6338DACA-C35C-4DFF-92D5-32FBB05D0A5F}">
      <text>
        <r>
          <rPr>
            <sz val="9"/>
            <color indexed="81"/>
            <rFont val="MS P ゴシック"/>
            <family val="3"/>
            <charset val="128"/>
          </rPr>
          <t>m単位（小数点以下四捨五入）。
平均地表高（海抜高の平均－平均伝搬路地上高）≧０
となる必要があります。</t>
        </r>
      </text>
    </comment>
    <comment ref="AD49" authorId="0" shapeId="0" xr:uid="{41C7732F-9C0D-472D-9415-B19788AB4172}">
      <text>
        <r>
          <rPr>
            <sz val="9"/>
            <color indexed="81"/>
            <rFont val="MS P ゴシック"/>
            <family val="3"/>
            <charset val="128"/>
          </rPr>
          <t>m単位（小数点以下四捨五入）。
平均地表高（海抜高の平均－平均伝搬路地上高）≧０
となる必要があります。</t>
        </r>
      </text>
    </comment>
    <comment ref="AM49" authorId="0" shapeId="0" xr:uid="{2A33D3C5-33BA-4EA8-B116-04653B2D1E96}">
      <text>
        <r>
          <rPr>
            <sz val="9"/>
            <color indexed="81"/>
            <rFont val="MS P ゴシック"/>
            <family val="3"/>
            <charset val="128"/>
          </rPr>
          <t>m単位（小数点以下四捨五入）。
平均地表高（海抜高の平均－平均伝搬路地上高）≧０
となる必要があります。</t>
        </r>
      </text>
    </comment>
    <comment ref="AV49" authorId="0" shapeId="0" xr:uid="{A59D4623-6169-476C-B68A-9B8A931B2645}">
      <text>
        <r>
          <rPr>
            <sz val="9"/>
            <color indexed="81"/>
            <rFont val="MS P ゴシック"/>
            <family val="3"/>
            <charset val="128"/>
          </rPr>
          <t>m単位（小数点以下四捨五入）。
平均地表高（海抜高の平均－平均伝搬路地上高）≧０
となる必要があります。</t>
        </r>
      </text>
    </comment>
    <comment ref="V50" authorId="0" shapeId="0" xr:uid="{38634F91-55DB-40C4-A217-B1BA066FC4BA}">
      <text>
        <r>
          <rPr>
            <sz val="9"/>
            <color indexed="81"/>
            <rFont val="MS P ゴシック"/>
            <family val="3"/>
            <charset val="128"/>
          </rPr>
          <t>正規反射波（入射角=反射角となる反射波）を遮蔽する
リッジ状況を記入してください。
0：リッジ無
1：リッジ有（反射点と下位[15局側]局の局間）
2：リッジ有（反射点と01局の局間）
 ※ リッジが反射点の両側にある場合は、より影響の大きいと
 　　思われる方を記載してください。</t>
        </r>
      </text>
    </comment>
    <comment ref="AO50" authorId="0" shapeId="0" xr:uid="{C45F6E3B-1979-4D36-B12B-5E126A4BF659}">
      <text>
        <r>
          <rPr>
            <sz val="9"/>
            <color indexed="81"/>
            <rFont val="MS P ゴシック"/>
            <family val="3"/>
            <charset val="128"/>
          </rPr>
          <t>正規反射波（入射角=反射角となる反射波）を遮蔽する
リッジ状況を記入してください。
0：リッジ無
1：リッジ有（反射点と15局の局間）
2：リッジ有（反射点と上位[01局側]局の局間）
 ※ リッジが反射点の両側にある場合は、より影響の大きいと
 　　思われる方を記載してください。</t>
        </r>
      </text>
    </comment>
    <comment ref="U51" authorId="0" shapeId="0" xr:uid="{5A71F1B5-0418-4AFB-95BF-0FB1967EA8A9}">
      <text>
        <r>
          <rPr>
            <sz val="9"/>
            <color indexed="81"/>
            <rFont val="MS P ゴシック"/>
            <family val="3"/>
            <charset val="128"/>
          </rPr>
          <t>0.1km単位。
01局からリッジまでの距離。</t>
        </r>
      </text>
    </comment>
    <comment ref="AM51" authorId="0" shapeId="0" xr:uid="{A58989CD-13BF-4983-90A2-6ECEC1E08EA2}">
      <text>
        <r>
          <rPr>
            <sz val="9"/>
            <color indexed="81"/>
            <rFont val="MS P ゴシック"/>
            <family val="3"/>
            <charset val="128"/>
          </rPr>
          <t>0.1km単位。
反射板がない区間の場合
　→　01局からリッジまでの距離
反射板がある区間の場合
　→　最下位局の反射板からリッジまでの距離</t>
        </r>
      </text>
    </comment>
    <comment ref="U52" authorId="0" shapeId="0" xr:uid="{F2F64CE8-CD6A-464D-9C5A-9AA312A5E57E}">
      <text>
        <r>
          <rPr>
            <sz val="9"/>
            <color indexed="81"/>
            <rFont val="MS P ゴシック"/>
            <family val="3"/>
            <charset val="128"/>
          </rPr>
          <t>m単位（小数点以下四捨五入）。</t>
        </r>
      </text>
    </comment>
    <comment ref="AM52" authorId="0" shapeId="0" xr:uid="{55C80841-8B20-46C8-8060-C682114E5352}">
      <text>
        <r>
          <rPr>
            <sz val="9"/>
            <color indexed="81"/>
            <rFont val="MS P ゴシック"/>
            <family val="3"/>
            <charset val="128"/>
          </rPr>
          <t>m単位（小数点以下四捨五入）。</t>
        </r>
      </text>
    </comment>
    <comment ref="V53" authorId="0" shapeId="0" xr:uid="{DF43CA51-8C72-494A-874B-A3010AE00172}">
      <text>
        <r>
          <rPr>
            <sz val="9"/>
            <color indexed="81"/>
            <rFont val="MS P ゴシック"/>
            <family val="3"/>
            <charset val="128"/>
          </rPr>
          <t>1：水面
2：水田
3：畑（乾田）
4：都市
5：山岳・森林
6：なし（4PSKの単一方式であって
　　　　　明らかに正規反射波がない場合）</t>
        </r>
      </text>
    </comment>
    <comment ref="AO53" authorId="0" shapeId="0" xr:uid="{D2787CAD-01DF-4605-804F-43288338EA55}">
      <text>
        <r>
          <rPr>
            <sz val="9"/>
            <color indexed="81"/>
            <rFont val="MS P ゴシック"/>
            <family val="3"/>
            <charset val="128"/>
          </rPr>
          <t>1：水面
2：水田
3：畑（乾田）
4：都市
5：山岳・森林
6：なし（4PSKの単一方式であって
　　　　　明らかに正規反射波がない場合）</t>
        </r>
      </text>
    </comment>
    <comment ref="U54" authorId="0" shapeId="0" xr:uid="{74A1FB9A-BF8A-473D-BA4C-ECFCDEC263C4}">
      <text>
        <r>
          <rPr>
            <sz val="9"/>
            <color indexed="81"/>
            <rFont val="MS P ゴシック"/>
            <family val="3"/>
            <charset val="128"/>
          </rPr>
          <t>m単位（小数点以下四捨五入）。</t>
        </r>
      </text>
    </comment>
    <comment ref="AM54" authorId="0" shapeId="0" xr:uid="{A6313597-5132-43E7-A46D-EC5B5B356700}">
      <text>
        <r>
          <rPr>
            <sz val="9"/>
            <color indexed="81"/>
            <rFont val="MS P ゴシック"/>
            <family val="3"/>
            <charset val="128"/>
          </rPr>
          <t>m単位（小数点以下四捨五入）。</t>
        </r>
      </text>
    </comment>
    <comment ref="V55" authorId="0" shapeId="0" xr:uid="{F9FCF5B6-F92F-4B21-B81B-B6AE11BF9175}">
      <text>
        <r>
          <rPr>
            <sz val="9"/>
            <color indexed="81"/>
            <rFont val="MS P ゴシック"/>
            <family val="3"/>
            <charset val="128"/>
          </rPr>
          <t>6.5及び7.5GHz帯で16QAM・128QAM方式の場合に記入
0：不規則反射波無し
1：正規反射点が陸上、海上を含む伝搬路
2：正規反射点が海上、正規反射波を遮るリッジ有り
3：正規反射点が海上、正規反射波を遮るリッジ無し</t>
        </r>
      </text>
    </comment>
    <comment ref="AO55" authorId="0" shapeId="0" xr:uid="{87283ACE-F17E-4CEA-8B3E-F396764357E4}">
      <text>
        <r>
          <rPr>
            <sz val="9"/>
            <color indexed="81"/>
            <rFont val="MS P ゴシック"/>
            <family val="3"/>
            <charset val="128"/>
          </rPr>
          <t>6.5及び7.5GHz帯で16QAM・128QAM方式の場合に記入
0：不規則反射波無し
1：正規反射点が陸上、海上を含む伝搬路
2：正規反射点が海上、正規反射波を遮るリッジ有り
3：正規反射点が海上、正規反射波を遮るリッジ無し</t>
        </r>
      </text>
    </comment>
    <comment ref="U56" authorId="0" shapeId="0" xr:uid="{3756B9E2-1FB3-4FB1-A628-87C1195ADAEC}">
      <text>
        <r>
          <rPr>
            <sz val="9"/>
            <color indexed="81"/>
            <rFont val="MS P ゴシック"/>
            <family val="3"/>
            <charset val="128"/>
          </rPr>
          <t>不規則反射コードが1または2の場合に記入
（送受信点から見渡せる海面反射点の範囲）
01局からの距離。0.1km単位。</t>
        </r>
      </text>
    </comment>
    <comment ref="AM56" authorId="0" shapeId="0" xr:uid="{D4F8882D-632A-4FD7-AB93-EE148652148D}">
      <text>
        <r>
          <rPr>
            <sz val="9"/>
            <color indexed="81"/>
            <rFont val="MS P ゴシック"/>
            <family val="3"/>
            <charset val="128"/>
          </rPr>
          <t>不規則反射コードが1または2の場合に記入
（送受信点から見渡せる海面反射点の範囲）
0.1km単位。
反射板がない区間の場合
　→　01局から最遠反射点までの距離
反射板がある区間の場合
　→　最下位局の反射板から最遠反射点までの距離</t>
        </r>
      </text>
    </comment>
    <comment ref="U57" authorId="0" shapeId="0" xr:uid="{9974E9A6-12A5-478B-92D3-3EF5C2A17508}">
      <text>
        <r>
          <rPr>
            <sz val="9"/>
            <color indexed="81"/>
            <rFont val="MS P ゴシック"/>
            <family val="3"/>
            <charset val="128"/>
          </rPr>
          <t>不規則反射コードが1または2の場合に記入
（送受信点から見渡せる海面反射点の範囲）
01局からの距離。0.1km単位。</t>
        </r>
      </text>
    </comment>
    <comment ref="AM57" authorId="0" shapeId="0" xr:uid="{53DFAAAD-CCE1-4656-BDFA-5FB0E6A9236D}">
      <text>
        <r>
          <rPr>
            <sz val="9"/>
            <color indexed="81"/>
            <rFont val="MS P ゴシック"/>
            <family val="3"/>
            <charset val="128"/>
          </rPr>
          <t>不規則反射コードが1または2の場合に記入
（送受信点から見渡せる海面反射点の範囲）
0.1km単位。
反射板がない区間の場合
　→　01局から最近反射点までの距離
反射板がある区間の場合
　→　最下位局の反射板から最近反射点までの距離</t>
        </r>
      </text>
    </comment>
    <comment ref="V58" authorId="0" shapeId="0" xr:uid="{7EE79CE8-258C-4005-BC97-3818D19513E4}">
      <text>
        <r>
          <rPr>
            <sz val="9"/>
            <color indexed="81"/>
            <rFont val="MS P ゴシック"/>
            <family val="3"/>
            <charset val="128"/>
          </rPr>
          <t>6.5及び7.5GHz帯で16QAM・128QAM方式の場合に記入
06：EQL無　1.00E-04 Z=2.75
07：EQL有　1.00E-04 Z=5.37
08：EQL無　1.00E-07 Z=1.78 （電力系統保護）
09：EQL有　1.00E-07 Z=3.47 （電力系統保護）
 ※ 電力系統保護：電力事業者が停電の波及防止
 　　に使用する系統保護信号を伝送する場合</t>
        </r>
      </text>
    </comment>
    <comment ref="AN58" authorId="0" shapeId="0" xr:uid="{3BE12F12-9DFD-4AB7-A365-8E8FD32EA07B}">
      <text>
        <r>
          <rPr>
            <sz val="9"/>
            <color indexed="81"/>
            <rFont val="MS P ゴシック"/>
            <family val="3"/>
            <charset val="128"/>
          </rPr>
          <t>6.5及び7.5GHz帯で16QAM・128QAM方式の場合に記入
06：EQL無　1.00E-04 Z=2.75
07：EQL有　1.00E-04 Z=5.37
08：EQL無　1.00E-07 Z=1.78 （電力系統保護）
09：EQL有　1.00E-07 Z=3.47 （電力系統保護）
 ※ 電力系統保護：電力事業者が停電の波及防止
 　　に使用する系統保護信号を伝送する場合</t>
        </r>
      </text>
    </comment>
    <comment ref="U59" authorId="0" shapeId="0" xr:uid="{CAF4B9CD-F906-40A3-AB0F-6EB680A44257}">
      <text>
        <r>
          <rPr>
            <sz val="9"/>
            <color indexed="81"/>
            <rFont val="MS P ゴシック"/>
            <family val="3"/>
            <charset val="128"/>
          </rPr>
          <t>12GHz帯の場合でガンマ分布使用時に記入
対象区間の降雨強度：0.01mm／分単位</t>
        </r>
      </text>
    </comment>
    <comment ref="AB60" authorId="0" shapeId="0" xr:uid="{8F417FFC-7944-4928-84FC-69EB2EDB2C28}">
      <text>
        <r>
          <rPr>
            <sz val="9"/>
            <color indexed="81"/>
            <rFont val="MS P ゴシック"/>
            <family val="3"/>
            <charset val="128"/>
          </rPr>
          <t>12GHz帯の場合でM分布使用時に記入。
別紙参照のうえ、対象区間の地点コードを記入ください。
（半角4字）</t>
        </r>
      </text>
    </comment>
    <comment ref="AS60" authorId="0" shapeId="0" xr:uid="{F5A1DDFC-7D9A-4893-B1A8-8CA82F0C7CBC}">
      <text>
        <r>
          <rPr>
            <sz val="9"/>
            <color indexed="81"/>
            <rFont val="MS P ゴシック"/>
            <family val="3"/>
            <charset val="128"/>
          </rPr>
          <t>12GHz帯の場合でM分布使用時に記入。
地点ｺｰﾄﾞを入力すると表示されます。</t>
        </r>
      </text>
    </comment>
    <comment ref="U61" authorId="0" shapeId="0" xr:uid="{A81A7AE7-864D-4A28-8787-BE3A4C171B6D}">
      <text>
        <r>
          <rPr>
            <sz val="9"/>
            <color indexed="81"/>
            <rFont val="MS P ゴシック"/>
            <family val="3"/>
            <charset val="128"/>
          </rPr>
          <t>＜6.5G/7.5GHz帯＞
1kmあたりの目標回線瞬断率
＝5.00E-05／最遠回線長
（例）最遠回線長250kmの場合、2.00E-07 → 有効数字=2.00
＜12GHz帯＞
1kmあたりの目標回線不稼働率
＝1/4×5.00E-05×α/最遠回線長
　　α＝１：最遠回線長≦250
　　α＝２：250＜最遠回線長≦1,000
　　α＝３：最遠回線長＞1,000
（例）最遠回線長250kmの場合、5.00E-08 → 有効数字=5.00</t>
        </r>
      </text>
    </comment>
    <comment ref="AM61" authorId="0" shapeId="0" xr:uid="{1FDA69CC-40B7-4402-9BA8-3C87275BD046}">
      <text>
        <r>
          <rPr>
            <sz val="9"/>
            <color indexed="81"/>
            <rFont val="MS P ゴシック"/>
            <family val="3"/>
            <charset val="128"/>
          </rPr>
          <t>＜6.5G/7.5GHz帯＞
1kmあたりの目標回線瞬断率
＝5.00E-05／最遠回線長
（例）最遠回線長250kmの場合、2.00E-07 → 指数=7
＜12GHz帯＞
1kmあたりの目標回線不稼働率
＝1/4×5.00E-05×α/最遠回線長
　　α＝１：最遠回線長≦250
　　α＝２：250＜最遠回線長≦1,000
　　α＝３：最遠回線長＞1,000
（例）最遠回線長250kmの場合、5.00E-08 → 指数=8</t>
        </r>
      </text>
    </comment>
    <comment ref="U62" authorId="0" shapeId="0" xr:uid="{F9ECB69F-03D2-4CDC-BA61-A2DAEDE4654E}">
      <text>
        <r>
          <rPr>
            <sz val="9"/>
            <color indexed="81"/>
            <rFont val="MS P ゴシック"/>
            <family val="3"/>
            <charset val="128"/>
          </rPr>
          <t>当該区間の最遠回線長（全伝送区間の距離）。
km単位。最小で125km。</t>
        </r>
      </text>
    </comment>
    <comment ref="X63" authorId="0" shapeId="0" xr:uid="{BE37804A-4C81-4B21-BFD9-57EA41B0AD95}">
      <text>
        <r>
          <rPr>
            <sz val="9"/>
            <color indexed="81"/>
            <rFont val="MS P ゴシック"/>
            <family val="3"/>
            <charset val="128"/>
          </rPr>
          <t>0.01MHz単位。</t>
        </r>
      </text>
    </comment>
    <comment ref="AV63" authorId="0" shapeId="0" xr:uid="{ACAFC1A2-CEF7-4A86-ABE1-C2C08EC91544}">
      <text>
        <r>
          <rPr>
            <sz val="9"/>
            <color indexed="81"/>
            <rFont val="MS P ゴシック"/>
            <family val="3"/>
            <charset val="128"/>
          </rPr>
          <t>0.1dB単位。
正の数字（マイナスを抜いた値）を入力</t>
        </r>
      </text>
    </comment>
    <comment ref="X64" authorId="0" shapeId="0" xr:uid="{DD2174D3-A47E-4524-898C-376F6A615FFF}">
      <text>
        <r>
          <rPr>
            <sz val="9"/>
            <color indexed="81"/>
            <rFont val="MS P ゴシック"/>
            <family val="3"/>
            <charset val="128"/>
          </rPr>
          <t>16QAM・128QAM方式の場合に記入
0.01MHz単位</t>
        </r>
      </text>
    </comment>
    <comment ref="X65" authorId="0" shapeId="0" xr:uid="{BFC8B6CC-DE06-4BD4-A017-05E53E251C26}">
      <text>
        <r>
          <rPr>
            <sz val="9"/>
            <color indexed="81"/>
            <rFont val="MS P ゴシック"/>
            <family val="3"/>
            <charset val="128"/>
          </rPr>
          <t>特別な対策等により、改善度が認められた場合のみ記入
0.1dB単位</t>
        </r>
      </text>
    </comment>
    <comment ref="AU65" authorId="0" shapeId="0" xr:uid="{C44137E5-ED8B-4F79-8E91-96B4B0A35D65}">
      <text>
        <r>
          <rPr>
            <sz val="9"/>
            <color indexed="81"/>
            <rFont val="MS P ゴシック"/>
            <family val="3"/>
            <charset val="128"/>
          </rPr>
          <t>特別な対策等により、改善度が認められた場合のみ記入
0.1dB単位</t>
        </r>
      </text>
    </comment>
    <comment ref="X66" authorId="0" shapeId="0" xr:uid="{EDDD25F1-A5C1-497A-A421-592159AFC130}">
      <text>
        <r>
          <rPr>
            <sz val="9"/>
            <color indexed="81"/>
            <rFont val="MS P ゴシック"/>
            <family val="3"/>
            <charset val="128"/>
          </rPr>
          <t>送信電力制御機能を有する場合は
その送信電力量を0.1dB単位で記入してください。
機能を有しない場合は0としてください。
（注）【22】送信機出力と【49】送信電力制御量の
　　　合計が、免許上の送信機出力になります。</t>
        </r>
      </text>
    </comment>
    <comment ref="AU66" authorId="0" shapeId="0" xr:uid="{9B5C140F-9B93-430D-986C-BC1897B86439}">
      <text>
        <r>
          <rPr>
            <sz val="9"/>
            <color indexed="81"/>
            <rFont val="MS P ゴシック"/>
            <family val="3"/>
            <charset val="128"/>
          </rPr>
          <t>送信電力制御機能を有する場合は
その送信電力量を0.1dB単位で記入してください。
機能を有しない場合は0としてください。
（注）【22】送信機出力と【49】送信電力制御量の
　　　合計が、免許上の送信機出力になります。</t>
        </r>
      </text>
    </comment>
    <comment ref="X67" authorId="0" shapeId="0" xr:uid="{C8663596-D5E8-4B74-8DC0-228A861C5AC9}">
      <text>
        <r>
          <rPr>
            <sz val="9"/>
            <color indexed="81"/>
            <rFont val="MS P ゴシック"/>
            <family val="3"/>
            <charset val="128"/>
          </rPr>
          <t>多方向方式の場合に記入。0.1°単位。</t>
        </r>
      </text>
    </comment>
    <comment ref="AU67" authorId="0" shapeId="0" xr:uid="{1CC8C646-B6BA-45B6-9CEC-D3ADA474AE94}">
      <text>
        <r>
          <rPr>
            <sz val="9"/>
            <color indexed="81"/>
            <rFont val="MS P ゴシック"/>
            <family val="3"/>
            <charset val="128"/>
          </rPr>
          <t>多方向方式の場合に記入。0.1°単位。</t>
        </r>
      </text>
    </comment>
    <comment ref="K68" authorId="0" shapeId="0" xr:uid="{702F3389-4A6F-4CA0-8F57-FA4BA778C160}">
      <text>
        <r>
          <rPr>
            <sz val="9"/>
            <color indexed="81"/>
            <rFont val="MS P ゴシック"/>
            <family val="3"/>
            <charset val="128"/>
          </rPr>
          <t>西暦下二桁</t>
        </r>
      </text>
    </comment>
    <comment ref="X68" authorId="0" shapeId="0" xr:uid="{36006BDB-33AC-4AAB-918B-5D6667E845CF}">
      <text>
        <r>
          <rPr>
            <sz val="9"/>
            <color indexed="81"/>
            <rFont val="MS P ゴシック"/>
            <family val="3"/>
            <charset val="128"/>
          </rPr>
          <t>01～12</t>
        </r>
      </text>
    </comment>
    <comment ref="AU68" authorId="0" shapeId="0" xr:uid="{E5E9AAA2-AF87-4C42-91B6-7DB67A1B1E5C}">
      <text>
        <r>
          <rPr>
            <sz val="9"/>
            <color indexed="81"/>
            <rFont val="MS P ゴシック"/>
            <family val="3"/>
            <charset val="128"/>
          </rPr>
          <t>全角6字以内</t>
        </r>
      </text>
    </comment>
    <comment ref="K69" authorId="0" shapeId="0" xr:uid="{F001A21D-20DD-49AE-828C-FFFD6A614512}">
      <text>
        <r>
          <rPr>
            <sz val="9"/>
            <color indexed="81"/>
            <rFont val="MS P ゴシック"/>
            <family val="3"/>
            <charset val="128"/>
          </rPr>
          <t>回線設計、周波数検討に関連する連絡事項を記入ください。
（例）
①パラボラ背面直結の給電線損失：0.2dB
②（再計算委託の場合）
　　前回申込との変更点等
③（反射板の除雪ロープについて利得補正を見込む場合）
　　1枚反射板：-0.5ｄB、2枚反射板：-1.0ｄB
④（電気事業用固定局の場合）
　　近接反射板の計算においては”Γ”を希望</t>
        </r>
      </text>
    </comment>
  </commentList>
</comments>
</file>

<file path=xl/sharedStrings.xml><?xml version="1.0" encoding="utf-8"?>
<sst xmlns="http://schemas.openxmlformats.org/spreadsheetml/2006/main" count="3029" uniqueCount="2731">
  <si>
    <t>照会相談業務申込書添付資料</t>
  </si>
  <si>
    <t>（１／２）</t>
  </si>
  <si>
    <t>照会相談者名</t>
  </si>
  <si>
    <t>ﾙ丨ﾄ情報</t>
  </si>
  <si>
    <t>方式</t>
  </si>
  <si>
    <t>登録ｺｰﾄﾞ</t>
  </si>
  <si>
    <t/>
  </si>
  <si>
    <t>AD識別</t>
  </si>
  <si>
    <t>記事</t>
  </si>
  <si>
    <t>01局代表周波数</t>
  </si>
  <si>
    <t>[MHz]</t>
  </si>
  <si>
    <t>送信、受信</t>
  </si>
  <si>
    <t>IDｺｰﾄﾞ</t>
  </si>
  <si>
    <t>下り方向</t>
  </si>
  <si>
    <t>【</t>
  </si>
  <si>
    <t>】</t>
  </si>
  <si>
    <t>、</t>
  </si>
  <si>
    <t>上り方向</t>
  </si>
  <si>
    <t>免許人氏名</t>
  </si>
  <si>
    <t>局情報</t>
  </si>
  <si>
    <t>局名・局番号</t>
  </si>
  <si>
    <t>カナ</t>
  </si>
  <si>
    <t>（</t>
  </si>
  <si>
    <t>）</t>
  </si>
  <si>
    <t>局番号</t>
  </si>
  <si>
    <t>都道府県</t>
  </si>
  <si>
    <t>：</t>
  </si>
  <si>
    <t>局位置</t>
  </si>
  <si>
    <t>東経</t>
  </si>
  <si>
    <t>°</t>
  </si>
  <si>
    <t>′</t>
  </si>
  <si>
    <t>″</t>
  </si>
  <si>
    <t>北緯</t>
  </si>
  <si>
    <t>電波の方向及び偏波面</t>
  </si>
  <si>
    <t>送信側</t>
  </si>
  <si>
    <t>→→</t>
  </si>
  <si>
    <t>(</t>
  </si>
  <si>
    <t>受信側</t>
  </si>
  <si>
    <t>局番号昇順</t>
  </si>
  <si>
    <t>ｱﾝﾃﾅｺｰﾄﾞ</t>
  </si>
  <si>
    <t>ﾚﾄﾞｰﾑｺｰﾄﾞ</t>
  </si>
  <si>
    <t>ｱﾝﾃﾅ海抜高</t>
  </si>
  <si>
    <t>(m)</t>
  </si>
  <si>
    <t>付加損失</t>
  </si>
  <si>
    <t>[dB]</t>
  </si>
  <si>
    <t>給電線損失</t>
  </si>
  <si>
    <t>分波器等損失</t>
  </si>
  <si>
    <t>送信機出力等</t>
  </si>
  <si>
    <t>[dBm]</t>
  </si>
  <si>
    <t>SDｺｰﾄﾞ</t>
  </si>
  <si>
    <t>←←</t>
  </si>
  <si>
    <t>反射板情報</t>
  </si>
  <si>
    <t>局名</t>
  </si>
  <si>
    <t>ＳＤ情報</t>
  </si>
  <si>
    <t>反射板海抜高</t>
  </si>
  <si>
    <t>反射板コード</t>
  </si>
  <si>
    <t>反射板角度</t>
  </si>
  <si>
    <t>[°]</t>
  </si>
  <si>
    <t>（２／２）</t>
  </si>
  <si>
    <t>複数反射板情報</t>
  </si>
  <si>
    <t>品質評価情報</t>
  </si>
  <si>
    <t>伝搬路条件</t>
  </si>
  <si>
    <t>希望波</t>
  </si>
  <si>
    <t>伝搬路種別ｺｰﾄﾞ</t>
  </si>
  <si>
    <t>平均伝搬路地上高</t>
  </si>
  <si>
    <t>反射波</t>
  </si>
  <si>
    <t>正規</t>
  </si>
  <si>
    <t>リッジ</t>
  </si>
  <si>
    <t>ｺｰﾄﾞ</t>
  </si>
  <si>
    <t>位置</t>
  </si>
  <si>
    <t>(km)</t>
  </si>
  <si>
    <t>標高</t>
  </si>
  <si>
    <t>反射点</t>
  </si>
  <si>
    <t>不規則</t>
  </si>
  <si>
    <t>最遠反射点</t>
  </si>
  <si>
    <t>最近反射点</t>
  </si>
  <si>
    <t>EQLｺｰﾄﾞ</t>
  </si>
  <si>
    <t>(mm/分)</t>
  </si>
  <si>
    <t>瞬断率･断率規格</t>
  </si>
  <si>
    <t>E－</t>
  </si>
  <si>
    <t>(/km)</t>
  </si>
  <si>
    <t>最遠回線長</t>
  </si>
  <si>
    <t>（MHz）</t>
  </si>
  <si>
    <t>（度）</t>
  </si>
  <si>
    <t>入力年月</t>
  </si>
  <si>
    <t>年</t>
  </si>
  <si>
    <t>月</t>
  </si>
  <si>
    <t>投入者名</t>
  </si>
  <si>
    <t>ﾙｰﾄ番号</t>
    <rPh sb="3" eb="5">
      <t>バンゴウ</t>
    </rPh>
    <phoneticPr fontId="6"/>
  </si>
  <si>
    <t>間</t>
    <rPh sb="0" eb="1">
      <t>カン</t>
    </rPh>
    <phoneticPr fontId="6"/>
  </si>
  <si>
    <t>ﾙｰﾄ条件</t>
    <rPh sb="3" eb="5">
      <t>ジョウケン</t>
    </rPh>
    <phoneticPr fontId="6"/>
  </si>
  <si>
    <t>送</t>
    <rPh sb="0" eb="1">
      <t>ソウ</t>
    </rPh>
    <phoneticPr fontId="6"/>
  </si>
  <si>
    <t>ｱﾝﾃﾅ名</t>
    <rPh sb="4" eb="5">
      <t>メイ</t>
    </rPh>
    <phoneticPr fontId="6"/>
  </si>
  <si>
    <t>ｱﾝﾃﾅ利得</t>
    <rPh sb="4" eb="6">
      <t>リトク</t>
    </rPh>
    <phoneticPr fontId="6"/>
  </si>
  <si>
    <t>素子規格等</t>
    <rPh sb="2" eb="4">
      <t>キカク</t>
    </rPh>
    <phoneticPr fontId="6"/>
  </si>
  <si>
    <t>特記事項等</t>
    <rPh sb="0" eb="2">
      <t>トッキ</t>
    </rPh>
    <rPh sb="2" eb="4">
      <t>ジコウ</t>
    </rPh>
    <rPh sb="4" eb="5">
      <t>トウ</t>
    </rPh>
    <phoneticPr fontId="6"/>
  </si>
  <si>
    <t>その他項目</t>
    <rPh sb="0" eb="3">
      <t>ソノタ</t>
    </rPh>
    <rPh sb="3" eb="5">
      <t>コウモク</t>
    </rPh>
    <phoneticPr fontId="6"/>
  </si>
  <si>
    <t>受信帯域幅</t>
    <rPh sb="0" eb="2">
      <t>ジュシン</t>
    </rPh>
    <rPh sb="2" eb="4">
      <t>タイイキ</t>
    </rPh>
    <rPh sb="4" eb="5">
      <t>ハバ</t>
    </rPh>
    <phoneticPr fontId="6"/>
  </si>
  <si>
    <t>受信機熱雑音</t>
    <rPh sb="0" eb="3">
      <t>ジュシンキ</t>
    </rPh>
    <rPh sb="3" eb="4">
      <t>ネツ</t>
    </rPh>
    <rPh sb="4" eb="6">
      <t>ザツオン</t>
    </rPh>
    <phoneticPr fontId="6"/>
  </si>
  <si>
    <t>01局干渉改善度(P側)</t>
    <rPh sb="2" eb="3">
      <t>キョク</t>
    </rPh>
    <rPh sb="3" eb="5">
      <t>カンショウ</t>
    </rPh>
    <rPh sb="5" eb="7">
      <t>カイゼン</t>
    </rPh>
    <rPh sb="7" eb="8">
      <t>ド</t>
    </rPh>
    <rPh sb="10" eb="11">
      <t>ガワ</t>
    </rPh>
    <phoneticPr fontId="6"/>
  </si>
  <si>
    <t>15局干渉改善度(Q側)</t>
    <rPh sb="2" eb="3">
      <t>キョク</t>
    </rPh>
    <rPh sb="3" eb="5">
      <t>カンショウ</t>
    </rPh>
    <rPh sb="5" eb="7">
      <t>カイゼン</t>
    </rPh>
    <rPh sb="7" eb="8">
      <t>ド</t>
    </rPh>
    <rPh sb="10" eb="11">
      <t>ガワ</t>
    </rPh>
    <phoneticPr fontId="6"/>
  </si>
  <si>
    <t>多方向方式</t>
    <rPh sb="0" eb="1">
      <t>タ</t>
    </rPh>
    <rPh sb="1" eb="3">
      <t>ホウコウ</t>
    </rPh>
    <rPh sb="3" eb="5">
      <t>ホウシキ</t>
    </rPh>
    <phoneticPr fontId="6"/>
  </si>
  <si>
    <t>扇形アンテナ正対方位角</t>
    <rPh sb="6" eb="7">
      <t>セイ</t>
    </rPh>
    <rPh sb="7" eb="8">
      <t>ツイ</t>
    </rPh>
    <phoneticPr fontId="6"/>
  </si>
  <si>
    <t>扇形アンテナ正対仰俯角</t>
    <rPh sb="6" eb="7">
      <t>セイ</t>
    </rPh>
    <rPh sb="7" eb="8">
      <t>ツイ</t>
    </rPh>
    <rPh sb="8" eb="9">
      <t>ギョウ</t>
    </rPh>
    <phoneticPr fontId="6"/>
  </si>
  <si>
    <t>～</t>
    <phoneticPr fontId="6"/>
  </si>
  <si>
    <t>周波数配置(N、S)</t>
    <phoneticPr fontId="6"/>
  </si>
  <si>
    <t>N</t>
    <phoneticPr fontId="6"/>
  </si>
  <si>
    <t>カナ</t>
    <phoneticPr fontId="6"/>
  </si>
  <si>
    <t xml:space="preserve">下り方向   </t>
    <phoneticPr fontId="6"/>
  </si>
  <si>
    <t>[dB]</t>
    <phoneticPr fontId="6"/>
  </si>
  <si>
    <t>（</t>
    <phoneticPr fontId="6"/>
  </si>
  <si>
    <t>）</t>
    <phoneticPr fontId="6"/>
  </si>
  <si>
    <t>局名</t>
    <phoneticPr fontId="6"/>
  </si>
  <si>
    <t>局番号</t>
    <phoneticPr fontId="6"/>
  </si>
  <si>
    <t>【</t>
    <phoneticPr fontId="6"/>
  </si>
  <si>
    <t>】</t>
    <phoneticPr fontId="6"/>
  </si>
  <si>
    <t>局位置</t>
    <phoneticPr fontId="6"/>
  </si>
  <si>
    <t>東経</t>
    <phoneticPr fontId="6"/>
  </si>
  <si>
    <t>°</t>
    <phoneticPr fontId="6"/>
  </si>
  <si>
    <t>′</t>
    <phoneticPr fontId="6"/>
  </si>
  <si>
    <t>″</t>
    <phoneticPr fontId="6"/>
  </si>
  <si>
    <t>北緯</t>
    <phoneticPr fontId="6"/>
  </si>
  <si>
    <t>ﾚﾄﾞｰﾑｺｰﾄﾞ</t>
    <phoneticPr fontId="6"/>
  </si>
  <si>
    <t>ｱﾝﾃﾅｺｰﾄﾞ</t>
    <phoneticPr fontId="6"/>
  </si>
  <si>
    <t>SD間隔1</t>
    <phoneticPr fontId="6"/>
  </si>
  <si>
    <t>反射板海抜高</t>
    <phoneticPr fontId="6"/>
  </si>
  <si>
    <t>(m)</t>
    <phoneticPr fontId="6"/>
  </si>
  <si>
    <t>反射板コード</t>
    <phoneticPr fontId="6"/>
  </si>
  <si>
    <t>反射板角度</t>
    <phoneticPr fontId="6"/>
  </si>
  <si>
    <t>[°]</t>
    <phoneticPr fontId="6"/>
  </si>
  <si>
    <t>記事</t>
    <phoneticPr fontId="6"/>
  </si>
  <si>
    <t>断率改善・</t>
    <phoneticPr fontId="6"/>
  </si>
  <si>
    <t>（MHz）</t>
    <phoneticPr fontId="6"/>
  </si>
  <si>
    <t>-</t>
    <phoneticPr fontId="6"/>
  </si>
  <si>
    <t>（dBm）</t>
    <phoneticPr fontId="6"/>
  </si>
  <si>
    <t>QAMｸﾛｯｸ周波数</t>
    <phoneticPr fontId="5"/>
  </si>
  <si>
    <t>ガンマ分布による
降雨強度(10GHz以上)</t>
    <rPh sb="3" eb="5">
      <t>ブンプ</t>
    </rPh>
    <rPh sb="9" eb="11">
      <t>コウウ</t>
    </rPh>
    <rPh sb="11" eb="13">
      <t>キョウド</t>
    </rPh>
    <rPh sb="19" eb="21">
      <t>イジョウ</t>
    </rPh>
    <phoneticPr fontId="5"/>
  </si>
  <si>
    <t>M分布による
降雨減衰量算出ﾊﾟﾗﾒｰﾀ</t>
    <rPh sb="1" eb="3">
      <t>ブンプ</t>
    </rPh>
    <rPh sb="7" eb="9">
      <t>コウウ</t>
    </rPh>
    <rPh sb="9" eb="11">
      <t>ゲンスイ</t>
    </rPh>
    <rPh sb="11" eb="12">
      <t>リョウ</t>
    </rPh>
    <rPh sb="12" eb="14">
      <t>サンシュツ</t>
    </rPh>
    <phoneticPr fontId="5"/>
  </si>
  <si>
    <t>地点ｺｰﾄﾞ</t>
    <rPh sb="0" eb="2">
      <t>チテン</t>
    </rPh>
    <phoneticPr fontId="5"/>
  </si>
  <si>
    <t>地点名</t>
    <rPh sb="0" eb="2">
      <t>チテン</t>
    </rPh>
    <rPh sb="2" eb="3">
      <t>メイ</t>
    </rPh>
    <phoneticPr fontId="5"/>
  </si>
  <si>
    <t>アンテナ種別コード</t>
  </si>
  <si>
    <t>周波数コード</t>
  </si>
  <si>
    <t>アンテナ名</t>
  </si>
  <si>
    <t>アンテナ利得</t>
  </si>
  <si>
    <t>電通/自営/衛星/放送判別フラグ</t>
  </si>
  <si>
    <t>0001</t>
    <phoneticPr fontId="5"/>
  </si>
  <si>
    <t>宗谷岬</t>
  </si>
  <si>
    <t>0611</t>
  </si>
  <si>
    <t>20PMR-65-SNF</t>
  </si>
  <si>
    <t>0002</t>
  </si>
  <si>
    <t>船泊</t>
  </si>
  <si>
    <t>0003</t>
  </si>
  <si>
    <t>稚内</t>
  </si>
  <si>
    <t>P40QD</t>
  </si>
  <si>
    <t>0004</t>
  </si>
  <si>
    <t>浜鬼志別</t>
  </si>
  <si>
    <t>0005</t>
  </si>
  <si>
    <t>沼川</t>
  </si>
  <si>
    <t>1211</t>
  </si>
  <si>
    <t>P30NE-3</t>
  </si>
  <si>
    <t>0006</t>
  </si>
  <si>
    <t>沓形</t>
  </si>
  <si>
    <t>0007</t>
  </si>
  <si>
    <t>豊富</t>
  </si>
  <si>
    <t>P30ST</t>
  </si>
  <si>
    <t>0008</t>
  </si>
  <si>
    <t>浜頓別</t>
  </si>
  <si>
    <t>0009</t>
  </si>
  <si>
    <t>中頓別</t>
  </si>
  <si>
    <t>1811</t>
  </si>
  <si>
    <t>VHLP1-180-NC3A</t>
  </si>
  <si>
    <t>0010</t>
  </si>
  <si>
    <t>北見枝幸</t>
  </si>
  <si>
    <t>0011</t>
  </si>
  <si>
    <t>歌登</t>
  </si>
  <si>
    <t>0012</t>
  </si>
  <si>
    <t>中川</t>
  </si>
  <si>
    <t>0013</t>
  </si>
  <si>
    <t>音威子府</t>
  </si>
  <si>
    <t>0014</t>
  </si>
  <si>
    <t>美深</t>
  </si>
  <si>
    <t>0015</t>
  </si>
  <si>
    <t>名寄</t>
  </si>
  <si>
    <t>0016</t>
  </si>
  <si>
    <t>下川</t>
  </si>
  <si>
    <t>0017</t>
  </si>
  <si>
    <t>士別</t>
  </si>
  <si>
    <t>0018</t>
  </si>
  <si>
    <t>朝日</t>
  </si>
  <si>
    <t>0019</t>
  </si>
  <si>
    <t>和寒</t>
  </si>
  <si>
    <t>0020</t>
  </si>
  <si>
    <t>江丹別</t>
  </si>
  <si>
    <t>0021</t>
  </si>
  <si>
    <t>比布</t>
  </si>
  <si>
    <t>0022</t>
  </si>
  <si>
    <t>上川</t>
  </si>
  <si>
    <t>0023</t>
  </si>
  <si>
    <t>旭川</t>
  </si>
  <si>
    <t>0024</t>
  </si>
  <si>
    <t>東川</t>
  </si>
  <si>
    <t>0025</t>
  </si>
  <si>
    <t>瑞穂</t>
  </si>
  <si>
    <t>0026</t>
  </si>
  <si>
    <t>層雲峡</t>
  </si>
  <si>
    <t>0027</t>
  </si>
  <si>
    <t>志比内</t>
  </si>
  <si>
    <t>0028</t>
  </si>
  <si>
    <t>美瑛</t>
  </si>
  <si>
    <t>0029</t>
  </si>
  <si>
    <t>上富良野</t>
  </si>
  <si>
    <t>0030</t>
  </si>
  <si>
    <t>白金</t>
  </si>
  <si>
    <t>0031</t>
  </si>
  <si>
    <t>富良野</t>
  </si>
  <si>
    <t>0032</t>
  </si>
  <si>
    <t>麓郷</t>
  </si>
  <si>
    <t>0033</t>
  </si>
  <si>
    <t>幾寅</t>
  </si>
  <si>
    <t>0034</t>
  </si>
  <si>
    <t>占冠</t>
  </si>
  <si>
    <t>0035</t>
  </si>
  <si>
    <t>天塩</t>
  </si>
  <si>
    <t>0036</t>
  </si>
  <si>
    <t>遠別</t>
  </si>
  <si>
    <t>0037</t>
  </si>
  <si>
    <t>初山別</t>
  </si>
  <si>
    <t>0038</t>
  </si>
  <si>
    <t>焼尻</t>
  </si>
  <si>
    <t>0039</t>
  </si>
  <si>
    <t>羽幌</t>
  </si>
  <si>
    <t>0040</t>
  </si>
  <si>
    <t>古丹別</t>
  </si>
  <si>
    <t>0041</t>
  </si>
  <si>
    <t>達布</t>
  </si>
  <si>
    <t>0042</t>
  </si>
  <si>
    <t>留萌</t>
  </si>
  <si>
    <t>0043</t>
  </si>
  <si>
    <t>増毛</t>
  </si>
  <si>
    <t>0044</t>
  </si>
  <si>
    <t>幌糠</t>
  </si>
  <si>
    <t>0045</t>
  </si>
  <si>
    <t>浜益</t>
  </si>
  <si>
    <t>0046</t>
  </si>
  <si>
    <t>厚田</t>
  </si>
  <si>
    <t>0047</t>
  </si>
  <si>
    <t>新篠津</t>
  </si>
  <si>
    <t>0048</t>
  </si>
  <si>
    <t>山口</t>
  </si>
  <si>
    <t>0049</t>
  </si>
  <si>
    <t>石狩</t>
  </si>
  <si>
    <t>0050</t>
  </si>
  <si>
    <t>札幌</t>
  </si>
  <si>
    <t>0051</t>
  </si>
  <si>
    <t>西野幌</t>
  </si>
  <si>
    <t>0052</t>
  </si>
  <si>
    <t>小金湯</t>
  </si>
  <si>
    <t>0053</t>
  </si>
  <si>
    <t>恵庭島松</t>
  </si>
  <si>
    <t>0054</t>
  </si>
  <si>
    <t>支笏湖畔</t>
  </si>
  <si>
    <t>0055</t>
  </si>
  <si>
    <t>朱鞠内</t>
  </si>
  <si>
    <t>0056</t>
  </si>
  <si>
    <t>幌加内</t>
  </si>
  <si>
    <t>0057</t>
  </si>
  <si>
    <t>石狩沼田</t>
  </si>
  <si>
    <t>0058</t>
  </si>
  <si>
    <t>深川</t>
  </si>
  <si>
    <t>0059</t>
  </si>
  <si>
    <t>新城</t>
  </si>
  <si>
    <t>0060</t>
  </si>
  <si>
    <t>空知吉野</t>
  </si>
  <si>
    <t>0061</t>
  </si>
  <si>
    <t>滝川</t>
  </si>
  <si>
    <t>0062</t>
  </si>
  <si>
    <t>芦別</t>
  </si>
  <si>
    <t>0063</t>
  </si>
  <si>
    <t>浦臼</t>
  </si>
  <si>
    <t>0064</t>
  </si>
  <si>
    <t>月形</t>
  </si>
  <si>
    <t>0065</t>
  </si>
  <si>
    <t>美唄</t>
  </si>
  <si>
    <t>0066</t>
  </si>
  <si>
    <t>岩見沢</t>
  </si>
  <si>
    <t>0067</t>
  </si>
  <si>
    <t>栗沢</t>
  </si>
  <si>
    <t>0068</t>
  </si>
  <si>
    <t>長沼</t>
  </si>
  <si>
    <t>0069</t>
  </si>
  <si>
    <t>夕張</t>
  </si>
  <si>
    <t>0070</t>
  </si>
  <si>
    <t>鹿島</t>
  </si>
  <si>
    <t>0071</t>
  </si>
  <si>
    <t>沼の沢</t>
  </si>
  <si>
    <t>0072</t>
  </si>
  <si>
    <t>雄武</t>
  </si>
  <si>
    <t>0073</t>
  </si>
  <si>
    <t>興部</t>
  </si>
  <si>
    <t>0074</t>
  </si>
  <si>
    <t>西興部</t>
  </si>
  <si>
    <t>0075</t>
  </si>
  <si>
    <t>紋別</t>
  </si>
  <si>
    <t>0076</t>
  </si>
  <si>
    <t>湧別</t>
  </si>
  <si>
    <t>0077</t>
  </si>
  <si>
    <t>滝上</t>
  </si>
  <si>
    <t>0078</t>
  </si>
  <si>
    <t>上藻別</t>
  </si>
  <si>
    <t>0079</t>
  </si>
  <si>
    <t>常呂</t>
  </si>
  <si>
    <t>0080</t>
  </si>
  <si>
    <t>遠軽</t>
  </si>
  <si>
    <t>0081</t>
  </si>
  <si>
    <t>佐呂間</t>
  </si>
  <si>
    <t>0082</t>
  </si>
  <si>
    <t>網走</t>
  </si>
  <si>
    <t>0083</t>
  </si>
  <si>
    <t>宇登呂</t>
  </si>
  <si>
    <t>0084</t>
  </si>
  <si>
    <t>丸瀬布</t>
  </si>
  <si>
    <t>0085</t>
  </si>
  <si>
    <t>白滝</t>
  </si>
  <si>
    <t>0086</t>
  </si>
  <si>
    <t>生田原</t>
  </si>
  <si>
    <t>0087</t>
  </si>
  <si>
    <t>北見</t>
  </si>
  <si>
    <t>0088</t>
  </si>
  <si>
    <t>東藻琴</t>
  </si>
  <si>
    <t>0089</t>
  </si>
  <si>
    <t>小清水</t>
  </si>
  <si>
    <t>0090</t>
  </si>
  <si>
    <t>斜里</t>
  </si>
  <si>
    <t>0091</t>
  </si>
  <si>
    <t>留辺蘂</t>
  </si>
  <si>
    <t>0092</t>
  </si>
  <si>
    <t>境野</t>
  </si>
  <si>
    <t>0093</t>
  </si>
  <si>
    <t>美幌</t>
  </si>
  <si>
    <t>0094</t>
  </si>
  <si>
    <t>津別</t>
  </si>
  <si>
    <t>0095</t>
  </si>
  <si>
    <t>羅臼</t>
  </si>
  <si>
    <t>0096</t>
  </si>
  <si>
    <t>糸櫛別</t>
  </si>
  <si>
    <t>0097</t>
  </si>
  <si>
    <t>標津</t>
  </si>
  <si>
    <t>0098</t>
  </si>
  <si>
    <t>中標津</t>
  </si>
  <si>
    <t>0099</t>
  </si>
  <si>
    <t>計根別</t>
  </si>
  <si>
    <t>0100</t>
  </si>
  <si>
    <t>別海</t>
  </si>
  <si>
    <t>0101</t>
  </si>
  <si>
    <t>根室</t>
  </si>
  <si>
    <t>0102</t>
  </si>
  <si>
    <t>納沙布</t>
  </si>
  <si>
    <t>0103</t>
  </si>
  <si>
    <t>厚床</t>
  </si>
  <si>
    <t>0104</t>
  </si>
  <si>
    <t>川湯</t>
  </si>
  <si>
    <t>0105</t>
  </si>
  <si>
    <t>弟子屈</t>
  </si>
  <si>
    <t>0106</t>
  </si>
  <si>
    <t>阿寒湖畔</t>
  </si>
  <si>
    <t>0107</t>
  </si>
  <si>
    <t>標茶</t>
  </si>
  <si>
    <t>0108</t>
  </si>
  <si>
    <t>鶴居</t>
  </si>
  <si>
    <t>0109</t>
  </si>
  <si>
    <t>中徹別</t>
  </si>
  <si>
    <t>0110</t>
  </si>
  <si>
    <t>塘路</t>
  </si>
  <si>
    <t>0111</t>
  </si>
  <si>
    <t>茶内原野</t>
  </si>
  <si>
    <t>0112</t>
  </si>
  <si>
    <t>榊町</t>
  </si>
  <si>
    <t>0113</t>
  </si>
  <si>
    <t>阿寒</t>
  </si>
  <si>
    <t>0114</t>
  </si>
  <si>
    <t>太田</t>
  </si>
  <si>
    <t>0115</t>
  </si>
  <si>
    <t>二俣</t>
  </si>
  <si>
    <t>0116</t>
  </si>
  <si>
    <t>白糠</t>
  </si>
  <si>
    <t>0117</t>
  </si>
  <si>
    <t>釧路</t>
  </si>
  <si>
    <t>0118</t>
  </si>
  <si>
    <t>知方学</t>
  </si>
  <si>
    <t>0119</t>
  </si>
  <si>
    <t>小利別</t>
  </si>
  <si>
    <t>0120</t>
  </si>
  <si>
    <t>陸別</t>
  </si>
  <si>
    <t>0121</t>
  </si>
  <si>
    <t>糠平</t>
  </si>
  <si>
    <t>0122</t>
  </si>
  <si>
    <t>柏倉</t>
  </si>
  <si>
    <t>0123</t>
  </si>
  <si>
    <t>上螺湾</t>
  </si>
  <si>
    <t>0124</t>
  </si>
  <si>
    <t>上士幌</t>
  </si>
  <si>
    <t>0125</t>
  </si>
  <si>
    <t>足寄</t>
  </si>
  <si>
    <t>0126</t>
  </si>
  <si>
    <t>押帯</t>
  </si>
  <si>
    <t>0127</t>
  </si>
  <si>
    <t>本別</t>
  </si>
  <si>
    <t>0128</t>
  </si>
  <si>
    <t>新得</t>
  </si>
  <si>
    <t>0129</t>
  </si>
  <si>
    <t>鹿追</t>
  </si>
  <si>
    <t>0130</t>
  </si>
  <si>
    <t>駒場</t>
  </si>
  <si>
    <t>0131</t>
  </si>
  <si>
    <t>芽室</t>
  </si>
  <si>
    <t>0132</t>
  </si>
  <si>
    <t>帯広</t>
  </si>
  <si>
    <t>0133</t>
  </si>
  <si>
    <t>池田</t>
  </si>
  <si>
    <t>0134</t>
  </si>
  <si>
    <t>留真</t>
  </si>
  <si>
    <t>0135</t>
  </si>
  <si>
    <t>浦幌</t>
  </si>
  <si>
    <t>0136</t>
  </si>
  <si>
    <t>糠内</t>
  </si>
  <si>
    <t>0137</t>
  </si>
  <si>
    <t>上札内</t>
  </si>
  <si>
    <t>0138</t>
  </si>
  <si>
    <t>更別</t>
  </si>
  <si>
    <t>0139</t>
  </si>
  <si>
    <t>大津</t>
  </si>
  <si>
    <t>0140</t>
  </si>
  <si>
    <t>大樹</t>
  </si>
  <si>
    <t>0141</t>
  </si>
  <si>
    <t>広尾</t>
  </si>
  <si>
    <t>0142</t>
  </si>
  <si>
    <t>美国</t>
  </si>
  <si>
    <t>0143</t>
  </si>
  <si>
    <t>神恵内</t>
  </si>
  <si>
    <t>0144</t>
  </si>
  <si>
    <t>余市</t>
  </si>
  <si>
    <t>0145</t>
  </si>
  <si>
    <t>小樽</t>
  </si>
  <si>
    <t>0146</t>
  </si>
  <si>
    <t>赤井川</t>
  </si>
  <si>
    <t>0147</t>
  </si>
  <si>
    <t>岩内</t>
  </si>
  <si>
    <t>0148</t>
  </si>
  <si>
    <t>蘭越</t>
  </si>
  <si>
    <t>0149</t>
  </si>
  <si>
    <t>倶知安</t>
  </si>
  <si>
    <t>0150</t>
  </si>
  <si>
    <t>寿都</t>
  </si>
  <si>
    <t>0151</t>
  </si>
  <si>
    <t>真狩</t>
  </si>
  <si>
    <t>0152</t>
  </si>
  <si>
    <t>喜茂別</t>
  </si>
  <si>
    <t>0153</t>
  </si>
  <si>
    <t>黒松内</t>
  </si>
  <si>
    <t>0154</t>
  </si>
  <si>
    <t>安平</t>
  </si>
  <si>
    <t>0155</t>
  </si>
  <si>
    <t>厚真</t>
  </si>
  <si>
    <t>0156</t>
  </si>
  <si>
    <t>穂別</t>
  </si>
  <si>
    <t>0157</t>
  </si>
  <si>
    <t>大滝</t>
  </si>
  <si>
    <t>0158</t>
  </si>
  <si>
    <t>森野</t>
  </si>
  <si>
    <t>0159</t>
  </si>
  <si>
    <t>苫小牧</t>
  </si>
  <si>
    <t>0160</t>
  </si>
  <si>
    <t>大岸</t>
  </si>
  <si>
    <t>0161</t>
  </si>
  <si>
    <t>洞爺湖温泉</t>
  </si>
  <si>
    <t>0162</t>
  </si>
  <si>
    <t>カルルス</t>
  </si>
  <si>
    <t>0163</t>
  </si>
  <si>
    <t>白老</t>
  </si>
  <si>
    <t>0164</t>
  </si>
  <si>
    <t>鵡川</t>
  </si>
  <si>
    <t>0165</t>
  </si>
  <si>
    <t>伊達</t>
  </si>
  <si>
    <t>0166</t>
  </si>
  <si>
    <t>登別</t>
  </si>
  <si>
    <t>0167</t>
  </si>
  <si>
    <t>室蘭</t>
  </si>
  <si>
    <t>0168</t>
  </si>
  <si>
    <t>日高</t>
  </si>
  <si>
    <t>0169</t>
  </si>
  <si>
    <t>仁世宇</t>
  </si>
  <si>
    <t>0170</t>
  </si>
  <si>
    <t>旭</t>
  </si>
  <si>
    <t>0171</t>
  </si>
  <si>
    <t>日高門別</t>
  </si>
  <si>
    <t>0172</t>
  </si>
  <si>
    <t>新和</t>
  </si>
  <si>
    <t>0173</t>
  </si>
  <si>
    <t>笹山</t>
  </si>
  <si>
    <t>0174</t>
  </si>
  <si>
    <t>静内</t>
  </si>
  <si>
    <t>0175</t>
  </si>
  <si>
    <t>三石</t>
  </si>
  <si>
    <t>0176</t>
  </si>
  <si>
    <t>中杵臼</t>
  </si>
  <si>
    <t>0177</t>
  </si>
  <si>
    <t>浦河</t>
  </si>
  <si>
    <t>0178</t>
  </si>
  <si>
    <t>目黒</t>
  </si>
  <si>
    <t>0179</t>
  </si>
  <si>
    <t>幌満</t>
  </si>
  <si>
    <t>0180</t>
  </si>
  <si>
    <t>えりも岬</t>
  </si>
  <si>
    <t>0181</t>
  </si>
  <si>
    <t>長万部</t>
  </si>
  <si>
    <t>0182</t>
  </si>
  <si>
    <t>八雲</t>
  </si>
  <si>
    <t>0183</t>
  </si>
  <si>
    <t>森</t>
  </si>
  <si>
    <t>0184</t>
  </si>
  <si>
    <t>大沼</t>
  </si>
  <si>
    <t>0185</t>
  </si>
  <si>
    <t>南茅部</t>
  </si>
  <si>
    <t>0186</t>
  </si>
  <si>
    <t>大野</t>
  </si>
  <si>
    <t>0187</t>
  </si>
  <si>
    <t>函館</t>
  </si>
  <si>
    <t>0188</t>
  </si>
  <si>
    <t>蛾眉野</t>
  </si>
  <si>
    <t>0189</t>
  </si>
  <si>
    <t>木古内</t>
  </si>
  <si>
    <t>0190</t>
  </si>
  <si>
    <t>千軒</t>
  </si>
  <si>
    <t>0191</t>
  </si>
  <si>
    <t>松前</t>
  </si>
  <si>
    <t>0192</t>
  </si>
  <si>
    <t>瀬棚</t>
  </si>
  <si>
    <t>0193</t>
  </si>
  <si>
    <t>今金</t>
  </si>
  <si>
    <t>0194</t>
  </si>
  <si>
    <t>奥尻</t>
  </si>
  <si>
    <t>0195</t>
  </si>
  <si>
    <t>熊石</t>
  </si>
  <si>
    <t>0196</t>
  </si>
  <si>
    <t>潮見</t>
  </si>
  <si>
    <t>0197</t>
  </si>
  <si>
    <t>鶉</t>
  </si>
  <si>
    <t>0198</t>
  </si>
  <si>
    <t>江差</t>
  </si>
  <si>
    <t>0199</t>
  </si>
  <si>
    <t>石崎</t>
  </si>
  <si>
    <t>0200</t>
  </si>
  <si>
    <t>大間</t>
  </si>
  <si>
    <t>0201</t>
  </si>
  <si>
    <t>むつ</t>
  </si>
  <si>
    <t>0202</t>
  </si>
  <si>
    <t>小田野沢</t>
  </si>
  <si>
    <t>0203</t>
  </si>
  <si>
    <t>今別</t>
  </si>
  <si>
    <t>0204</t>
  </si>
  <si>
    <t>脇野沢</t>
  </si>
  <si>
    <t>0205</t>
  </si>
  <si>
    <t>市浦</t>
  </si>
  <si>
    <t>0206</t>
  </si>
  <si>
    <t>蟹田</t>
  </si>
  <si>
    <t>0207</t>
  </si>
  <si>
    <t>五所川原</t>
  </si>
  <si>
    <t>0208</t>
  </si>
  <si>
    <t>青森</t>
  </si>
  <si>
    <t>0209</t>
  </si>
  <si>
    <t>大和山</t>
  </si>
  <si>
    <t>0210</t>
  </si>
  <si>
    <t>野辺地</t>
  </si>
  <si>
    <t>0211</t>
  </si>
  <si>
    <t>六ケ所</t>
  </si>
  <si>
    <t>0212</t>
  </si>
  <si>
    <t>鯵ケ沢</t>
  </si>
  <si>
    <t>0213</t>
  </si>
  <si>
    <t>七戸</t>
  </si>
  <si>
    <t>0214</t>
  </si>
  <si>
    <t>深浦</t>
  </si>
  <si>
    <t>0215</t>
  </si>
  <si>
    <t>岳</t>
  </si>
  <si>
    <t>0216</t>
  </si>
  <si>
    <t>弘前</t>
  </si>
  <si>
    <t>0217</t>
  </si>
  <si>
    <t>黒石</t>
  </si>
  <si>
    <t>0218</t>
  </si>
  <si>
    <t>酸ケ湯</t>
  </si>
  <si>
    <t>0219</t>
  </si>
  <si>
    <t>三沢</t>
  </si>
  <si>
    <t>0220</t>
  </si>
  <si>
    <t>温川</t>
  </si>
  <si>
    <t>0221</t>
  </si>
  <si>
    <t>十和田</t>
  </si>
  <si>
    <t>0222</t>
  </si>
  <si>
    <t>八戸</t>
  </si>
  <si>
    <t>0223</t>
  </si>
  <si>
    <t>大鰐</t>
  </si>
  <si>
    <t>0224</t>
  </si>
  <si>
    <t>碇ケ関</t>
  </si>
  <si>
    <t>0225</t>
  </si>
  <si>
    <t>休屋</t>
  </si>
  <si>
    <t>0226</t>
  </si>
  <si>
    <t>戸来</t>
  </si>
  <si>
    <t>0227</t>
  </si>
  <si>
    <t>三戸</t>
  </si>
  <si>
    <t>0228</t>
  </si>
  <si>
    <t>八森</t>
  </si>
  <si>
    <t>0229</t>
  </si>
  <si>
    <t>藤里</t>
  </si>
  <si>
    <t>0230</t>
  </si>
  <si>
    <t>陣場</t>
  </si>
  <si>
    <t>0231</t>
  </si>
  <si>
    <t>藤原</t>
  </si>
  <si>
    <t>0232</t>
  </si>
  <si>
    <t>能代</t>
  </si>
  <si>
    <t>0233</t>
  </si>
  <si>
    <t>鷹巣</t>
  </si>
  <si>
    <t>0234</t>
  </si>
  <si>
    <t>大館</t>
  </si>
  <si>
    <t>0235</t>
  </si>
  <si>
    <t>鹿角</t>
  </si>
  <si>
    <t>0236</t>
  </si>
  <si>
    <t>湯瀬</t>
  </si>
  <si>
    <t>0237</t>
  </si>
  <si>
    <t>八幡平</t>
  </si>
  <si>
    <t>0238</t>
  </si>
  <si>
    <t>男鹿真山</t>
  </si>
  <si>
    <t>0239</t>
  </si>
  <si>
    <t>男鹿</t>
  </si>
  <si>
    <t>0240</t>
  </si>
  <si>
    <t>大潟</t>
  </si>
  <si>
    <t>0241</t>
  </si>
  <si>
    <t>五城目</t>
  </si>
  <si>
    <t>0242</t>
  </si>
  <si>
    <t>阿仁合</t>
  </si>
  <si>
    <t>0243</t>
  </si>
  <si>
    <t>比立内</t>
  </si>
  <si>
    <t>0244</t>
  </si>
  <si>
    <t>桧木内</t>
  </si>
  <si>
    <t>0245</t>
  </si>
  <si>
    <t>秋田</t>
  </si>
  <si>
    <t>0246</t>
  </si>
  <si>
    <t>岩見三内</t>
  </si>
  <si>
    <t>0247</t>
  </si>
  <si>
    <t>仁別</t>
  </si>
  <si>
    <t>0248</t>
  </si>
  <si>
    <t>鎧畑</t>
  </si>
  <si>
    <t>0249</t>
  </si>
  <si>
    <t>角館</t>
  </si>
  <si>
    <t>0250</t>
  </si>
  <si>
    <t>田沢湖</t>
  </si>
  <si>
    <t>0251</t>
  </si>
  <si>
    <t>大正寺</t>
  </si>
  <si>
    <t>0252</t>
  </si>
  <si>
    <t>大曲</t>
  </si>
  <si>
    <t>0253</t>
  </si>
  <si>
    <t>本荘</t>
  </si>
  <si>
    <t>0254</t>
  </si>
  <si>
    <t>東由利</t>
  </si>
  <si>
    <t>0255</t>
  </si>
  <si>
    <t>横手</t>
  </si>
  <si>
    <t>0256</t>
  </si>
  <si>
    <t>象潟</t>
  </si>
  <si>
    <t>0257</t>
  </si>
  <si>
    <t>矢島</t>
  </si>
  <si>
    <t>0258</t>
  </si>
  <si>
    <t>笹子</t>
  </si>
  <si>
    <t>0259</t>
  </si>
  <si>
    <t>湯沢</t>
  </si>
  <si>
    <t>0260</t>
  </si>
  <si>
    <t>東成瀬</t>
  </si>
  <si>
    <t>0261</t>
  </si>
  <si>
    <t>湯の岱</t>
  </si>
  <si>
    <t>0262</t>
  </si>
  <si>
    <t>種市</t>
  </si>
  <si>
    <t>0263</t>
  </si>
  <si>
    <t>軽米</t>
  </si>
  <si>
    <t>0264</t>
  </si>
  <si>
    <t>二戸</t>
  </si>
  <si>
    <t>0265</t>
  </si>
  <si>
    <t>0266</t>
  </si>
  <si>
    <t>山形</t>
  </si>
  <si>
    <t>0267</t>
  </si>
  <si>
    <t>久慈</t>
  </si>
  <si>
    <t>0268</t>
  </si>
  <si>
    <t>荒屋</t>
  </si>
  <si>
    <t>0269</t>
  </si>
  <si>
    <t>奥中山</t>
  </si>
  <si>
    <t>0270</t>
  </si>
  <si>
    <t>葛巻</t>
  </si>
  <si>
    <t>0271</t>
  </si>
  <si>
    <t>下戸鎖</t>
  </si>
  <si>
    <t>0272</t>
  </si>
  <si>
    <t>普代</t>
  </si>
  <si>
    <t>0273</t>
  </si>
  <si>
    <t>岩手松尾</t>
  </si>
  <si>
    <t>0274</t>
  </si>
  <si>
    <t>好摩</t>
  </si>
  <si>
    <t>0275</t>
  </si>
  <si>
    <t>岩洞</t>
  </si>
  <si>
    <t>0276</t>
  </si>
  <si>
    <t>岩泉</t>
  </si>
  <si>
    <t>0277</t>
  </si>
  <si>
    <t>小本</t>
  </si>
  <si>
    <t>0278</t>
  </si>
  <si>
    <t>葛根田</t>
  </si>
  <si>
    <t>0279</t>
  </si>
  <si>
    <t>藪川</t>
  </si>
  <si>
    <t>0280</t>
  </si>
  <si>
    <t>雫石</t>
  </si>
  <si>
    <t>0281</t>
  </si>
  <si>
    <t>盛岡</t>
  </si>
  <si>
    <t>0282</t>
  </si>
  <si>
    <t>門馬</t>
  </si>
  <si>
    <t>0283</t>
  </si>
  <si>
    <t>宮古</t>
  </si>
  <si>
    <t>0284</t>
  </si>
  <si>
    <t>紫波</t>
  </si>
  <si>
    <t>0285</t>
  </si>
  <si>
    <t>川井</t>
  </si>
  <si>
    <t>0286</t>
  </si>
  <si>
    <t>沢内</t>
  </si>
  <si>
    <t>0287</t>
  </si>
  <si>
    <t>駒頭山</t>
  </si>
  <si>
    <t>0288</t>
  </si>
  <si>
    <t>大迫</t>
  </si>
  <si>
    <t>0289</t>
  </si>
  <si>
    <t>山田</t>
  </si>
  <si>
    <t>0290</t>
  </si>
  <si>
    <t>湯田</t>
  </si>
  <si>
    <t>0291</t>
  </si>
  <si>
    <t>遠野</t>
  </si>
  <si>
    <t>0292</t>
  </si>
  <si>
    <t>北上</t>
  </si>
  <si>
    <t>0293</t>
  </si>
  <si>
    <t>米里</t>
  </si>
  <si>
    <t>0294</t>
  </si>
  <si>
    <t>釜石</t>
  </si>
  <si>
    <t>0295</t>
  </si>
  <si>
    <t>若柳</t>
  </si>
  <si>
    <t>0296</t>
  </si>
  <si>
    <t>江刺</t>
  </si>
  <si>
    <t>0297</t>
  </si>
  <si>
    <t>住田</t>
  </si>
  <si>
    <t>0298</t>
  </si>
  <si>
    <t>祭畤</t>
  </si>
  <si>
    <t>0299</t>
  </si>
  <si>
    <t>衣川</t>
  </si>
  <si>
    <t>0300</t>
  </si>
  <si>
    <t>大船渡</t>
  </si>
  <si>
    <t>0301</t>
  </si>
  <si>
    <t>駒ノ湯</t>
  </si>
  <si>
    <t>0302</t>
  </si>
  <si>
    <t>気仙沼</t>
  </si>
  <si>
    <t>0303</t>
  </si>
  <si>
    <t>川渡</t>
  </si>
  <si>
    <t>0304</t>
  </si>
  <si>
    <t>花山</t>
  </si>
  <si>
    <t>0305</t>
  </si>
  <si>
    <t>築舘</t>
  </si>
  <si>
    <t>0306</t>
  </si>
  <si>
    <t>米山</t>
  </si>
  <si>
    <t>0307</t>
  </si>
  <si>
    <t>志津川</t>
  </si>
  <si>
    <t>0308</t>
  </si>
  <si>
    <t>古川</t>
  </si>
  <si>
    <t>0309</t>
  </si>
  <si>
    <t>雄勝</t>
  </si>
  <si>
    <t>0310</t>
  </si>
  <si>
    <t>大衡</t>
  </si>
  <si>
    <t>0311</t>
  </si>
  <si>
    <t>鹿島台</t>
  </si>
  <si>
    <t>0312</t>
  </si>
  <si>
    <t>石巻</t>
  </si>
  <si>
    <t>0313</t>
  </si>
  <si>
    <t>新川</t>
  </si>
  <si>
    <t>0314</t>
  </si>
  <si>
    <t>塩釜</t>
  </si>
  <si>
    <t>0315</t>
  </si>
  <si>
    <t>江ノ島</t>
    <phoneticPr fontId="5"/>
  </si>
  <si>
    <t>0316</t>
  </si>
  <si>
    <t>仙台</t>
  </si>
  <si>
    <t>0317</t>
  </si>
  <si>
    <t>川崎</t>
  </si>
  <si>
    <t>0318</t>
  </si>
  <si>
    <t>白石</t>
  </si>
  <si>
    <t>0319</t>
  </si>
  <si>
    <t>亘理</t>
  </si>
  <si>
    <t>0320</t>
  </si>
  <si>
    <t>丸森</t>
  </si>
  <si>
    <t>0321</t>
  </si>
  <si>
    <t>筆甫</t>
  </si>
  <si>
    <t>0322</t>
  </si>
  <si>
    <t>飛島</t>
  </si>
  <si>
    <t>0323</t>
  </si>
  <si>
    <t>酒田</t>
  </si>
  <si>
    <t>0324</t>
  </si>
  <si>
    <t>上草津</t>
  </si>
  <si>
    <t>0325</t>
  </si>
  <si>
    <t>差首鍋</t>
  </si>
  <si>
    <t>0326</t>
  </si>
  <si>
    <t>金山</t>
  </si>
  <si>
    <t>0327</t>
  </si>
  <si>
    <t>鶴岡</t>
  </si>
  <si>
    <t>0328</t>
  </si>
  <si>
    <t>狩川</t>
  </si>
  <si>
    <t>0329</t>
  </si>
  <si>
    <t>新庄</t>
  </si>
  <si>
    <t>0330</t>
  </si>
  <si>
    <t>瀬見</t>
  </si>
  <si>
    <t>0331</t>
  </si>
  <si>
    <t>向町</t>
  </si>
  <si>
    <t>0332</t>
  </si>
  <si>
    <t>櫛引</t>
  </si>
  <si>
    <t>0333</t>
  </si>
  <si>
    <t>肘折</t>
  </si>
  <si>
    <t>0334</t>
  </si>
  <si>
    <t>尾花沢</t>
  </si>
  <si>
    <t>0335</t>
  </si>
  <si>
    <t>鼠ケ関</t>
  </si>
  <si>
    <t>0336</t>
  </si>
  <si>
    <t>荒沢</t>
  </si>
  <si>
    <t>0337</t>
  </si>
  <si>
    <t>楯岡</t>
  </si>
  <si>
    <t>0338</t>
  </si>
  <si>
    <t>大井沢</t>
  </si>
  <si>
    <t>0339</t>
  </si>
  <si>
    <t>左沢</t>
  </si>
  <si>
    <t>0340</t>
  </si>
  <si>
    <t>0341</t>
  </si>
  <si>
    <t>長井</t>
  </si>
  <si>
    <t>0342</t>
  </si>
  <si>
    <t>小国</t>
  </si>
  <si>
    <t>0343</t>
  </si>
  <si>
    <t>高畠</t>
  </si>
  <si>
    <t>0344</t>
  </si>
  <si>
    <t>中津川</t>
  </si>
  <si>
    <t>0345</t>
  </si>
  <si>
    <t>高峰</t>
  </si>
  <si>
    <t>0346</t>
  </si>
  <si>
    <t>米沢</t>
  </si>
  <si>
    <t>0347</t>
  </si>
  <si>
    <t>茂庭</t>
  </si>
  <si>
    <t>0348</t>
  </si>
  <si>
    <t>梁川</t>
  </si>
  <si>
    <t>0349</t>
  </si>
  <si>
    <t>桧原</t>
  </si>
  <si>
    <t>0350</t>
  </si>
  <si>
    <t>福島</t>
  </si>
  <si>
    <t>0351</t>
  </si>
  <si>
    <t>相馬</t>
  </si>
  <si>
    <t>0352</t>
  </si>
  <si>
    <t>喜多方</t>
  </si>
  <si>
    <t>0353</t>
  </si>
  <si>
    <t>飯舘</t>
  </si>
  <si>
    <t>0354</t>
  </si>
  <si>
    <t>原町</t>
  </si>
  <si>
    <t>0355</t>
  </si>
  <si>
    <t>西会津</t>
  </si>
  <si>
    <t>0356</t>
  </si>
  <si>
    <t>猪苗代</t>
  </si>
  <si>
    <t>0357</t>
  </si>
  <si>
    <t>二本松</t>
  </si>
  <si>
    <t>0358</t>
  </si>
  <si>
    <t>津島</t>
  </si>
  <si>
    <t>0359</t>
  </si>
  <si>
    <t>0360</t>
  </si>
  <si>
    <t>若松</t>
  </si>
  <si>
    <t>0361</t>
  </si>
  <si>
    <t>船引</t>
  </si>
  <si>
    <t>0362</t>
  </si>
  <si>
    <t>浪江</t>
  </si>
  <si>
    <t>0363</t>
  </si>
  <si>
    <t>只見</t>
  </si>
  <si>
    <t>0364</t>
  </si>
  <si>
    <t>湖南</t>
  </si>
  <si>
    <t>0365</t>
  </si>
  <si>
    <t>郡山</t>
  </si>
  <si>
    <t>0366</t>
  </si>
  <si>
    <t>川内</t>
  </si>
  <si>
    <t>0367</t>
  </si>
  <si>
    <t>富岡</t>
  </si>
  <si>
    <t>0368</t>
  </si>
  <si>
    <t>南郷</t>
  </si>
  <si>
    <t>0369</t>
  </si>
  <si>
    <t>湯本</t>
  </si>
  <si>
    <t>0370</t>
  </si>
  <si>
    <t>0371</t>
  </si>
  <si>
    <t>小野新町</t>
  </si>
  <si>
    <t>0372</t>
  </si>
  <si>
    <t>川前</t>
  </si>
  <si>
    <t>0373</t>
  </si>
  <si>
    <t>広野</t>
  </si>
  <si>
    <t>0374</t>
  </si>
  <si>
    <t>田島</t>
  </si>
  <si>
    <t>0375</t>
  </si>
  <si>
    <t>白河</t>
  </si>
  <si>
    <t>0376</t>
  </si>
  <si>
    <t>石川</t>
  </si>
  <si>
    <t>0377</t>
  </si>
  <si>
    <t>桧枝岐</t>
  </si>
  <si>
    <t>0378</t>
  </si>
  <si>
    <t>舘岩</t>
  </si>
  <si>
    <t>0379</t>
  </si>
  <si>
    <t>上遠野</t>
  </si>
  <si>
    <t>0380</t>
  </si>
  <si>
    <t>平</t>
  </si>
  <si>
    <t>0381</t>
  </si>
  <si>
    <t>東白川</t>
  </si>
  <si>
    <t>0382</t>
  </si>
  <si>
    <t>小名浜</t>
  </si>
  <si>
    <t>0383</t>
  </si>
  <si>
    <t>花園</t>
    <phoneticPr fontId="5"/>
  </si>
  <si>
    <t>0384</t>
  </si>
  <si>
    <t>北茨城</t>
  </si>
  <si>
    <t>0385</t>
  </si>
  <si>
    <t>大子</t>
  </si>
  <si>
    <t>0386</t>
  </si>
  <si>
    <t>徳田</t>
  </si>
  <si>
    <t>0387</t>
  </si>
  <si>
    <t>大能</t>
  </si>
  <si>
    <t>0388</t>
  </si>
  <si>
    <t>小瀬</t>
  </si>
  <si>
    <t>0389</t>
  </si>
  <si>
    <t>中野</t>
  </si>
  <si>
    <t>0390</t>
  </si>
  <si>
    <t>日立</t>
  </si>
  <si>
    <t>0391</t>
  </si>
  <si>
    <t>協和</t>
  </si>
  <si>
    <t>0392</t>
  </si>
  <si>
    <t>笠間</t>
  </si>
  <si>
    <t>0393</t>
  </si>
  <si>
    <t>水戸</t>
  </si>
  <si>
    <t>0394</t>
  </si>
  <si>
    <t>古河</t>
  </si>
  <si>
    <t>0395</t>
  </si>
  <si>
    <t>柿岡</t>
  </si>
  <si>
    <t>0396</t>
  </si>
  <si>
    <t>筑波山</t>
  </si>
  <si>
    <t>0397</t>
  </si>
  <si>
    <t>美野里</t>
  </si>
  <si>
    <t>0398</t>
  </si>
  <si>
    <t>下妻</t>
  </si>
  <si>
    <t>0399</t>
  </si>
  <si>
    <t>鉾田</t>
  </si>
  <si>
    <t>0400</t>
  </si>
  <si>
    <t>岩井</t>
  </si>
  <si>
    <t>0401</t>
  </si>
  <si>
    <t>つくば</t>
  </si>
  <si>
    <t>0402</t>
  </si>
  <si>
    <t>土浦</t>
  </si>
  <si>
    <t>0403</t>
  </si>
  <si>
    <t>江戸崎</t>
  </si>
  <si>
    <t>0404</t>
  </si>
  <si>
    <t>鹿嶋</t>
  </si>
  <si>
    <t>0405</t>
  </si>
  <si>
    <t>龍ケ崎</t>
  </si>
  <si>
    <t>0406</t>
  </si>
  <si>
    <t>那須</t>
  </si>
  <si>
    <t>0407</t>
  </si>
  <si>
    <t>五十里</t>
  </si>
  <si>
    <t>0408</t>
  </si>
  <si>
    <t>黒磯</t>
  </si>
  <si>
    <t>0409</t>
  </si>
  <si>
    <t>土呂部</t>
  </si>
  <si>
    <t>0410</t>
  </si>
  <si>
    <t>大田原</t>
  </si>
  <si>
    <t>0411</t>
  </si>
  <si>
    <t>日光</t>
  </si>
  <si>
    <t>0412</t>
  </si>
  <si>
    <t>今市</t>
  </si>
  <si>
    <t>0413</t>
  </si>
  <si>
    <t>塩谷</t>
  </si>
  <si>
    <t>0414</t>
  </si>
  <si>
    <t>足尾</t>
  </si>
  <si>
    <t>0415</t>
  </si>
  <si>
    <t>高根沢</t>
  </si>
  <si>
    <t>0416</t>
  </si>
  <si>
    <t>烏山</t>
  </si>
  <si>
    <t>0417</t>
  </si>
  <si>
    <t>鹿沼</t>
  </si>
  <si>
    <t>0418</t>
  </si>
  <si>
    <t>宇都宮</t>
  </si>
  <si>
    <t>0419</t>
  </si>
  <si>
    <t>葛生</t>
  </si>
  <si>
    <t>0420</t>
  </si>
  <si>
    <t>真岡</t>
  </si>
  <si>
    <t>0421</t>
  </si>
  <si>
    <t>足利</t>
  </si>
  <si>
    <t>0422</t>
  </si>
  <si>
    <t>佐野</t>
  </si>
  <si>
    <t>0423</t>
  </si>
  <si>
    <t>栃木</t>
  </si>
  <si>
    <t>0424</t>
  </si>
  <si>
    <t>小山</t>
  </si>
  <si>
    <t>0425</t>
  </si>
  <si>
    <t>0426</t>
  </si>
  <si>
    <t>水上</t>
  </si>
  <si>
    <t>0427</t>
  </si>
  <si>
    <t>片品</t>
  </si>
  <si>
    <t>0428</t>
  </si>
  <si>
    <t>草津</t>
  </si>
  <si>
    <t>0429</t>
  </si>
  <si>
    <t>沼田</t>
  </si>
  <si>
    <t>0430</t>
  </si>
  <si>
    <t>中之条</t>
  </si>
  <si>
    <t>0431</t>
  </si>
  <si>
    <t>田代</t>
  </si>
  <si>
    <t>0432</t>
  </si>
  <si>
    <t>榛名山</t>
  </si>
  <si>
    <t>0433</t>
  </si>
  <si>
    <t>前橋</t>
  </si>
  <si>
    <t>0434</t>
  </si>
  <si>
    <t>黒保根</t>
  </si>
  <si>
    <t>0435</t>
  </si>
  <si>
    <t>桐生</t>
  </si>
  <si>
    <t>0436</t>
  </si>
  <si>
    <t>上里見</t>
  </si>
  <si>
    <t>0437</t>
  </si>
  <si>
    <t>伊勢崎</t>
  </si>
  <si>
    <t>0438</t>
  </si>
  <si>
    <t>西野牧</t>
  </si>
  <si>
    <t>0439</t>
  </si>
  <si>
    <t>藤岡</t>
  </si>
  <si>
    <t>0440</t>
  </si>
  <si>
    <t>館林</t>
  </si>
  <si>
    <t>0441</t>
  </si>
  <si>
    <t>万場</t>
  </si>
  <si>
    <t>0442</t>
  </si>
  <si>
    <t>寄居</t>
  </si>
  <si>
    <t>0443</t>
  </si>
  <si>
    <t>熊谷</t>
  </si>
  <si>
    <t>0444</t>
  </si>
  <si>
    <t>上吉田</t>
  </si>
  <si>
    <t>0445</t>
  </si>
  <si>
    <t>鴻巣</t>
  </si>
  <si>
    <t>0446</t>
  </si>
  <si>
    <t>久喜</t>
  </si>
  <si>
    <t>0447</t>
  </si>
  <si>
    <t>三峰</t>
  </si>
  <si>
    <t>0448</t>
  </si>
  <si>
    <t>秩父</t>
  </si>
  <si>
    <t>0449</t>
  </si>
  <si>
    <t>浦山</t>
  </si>
  <si>
    <t>0450</t>
  </si>
  <si>
    <t>堂平</t>
  </si>
  <si>
    <t>0451</t>
  </si>
  <si>
    <t>鳩山</t>
  </si>
  <si>
    <t>0452</t>
  </si>
  <si>
    <t>飯能</t>
  </si>
  <si>
    <t>0453</t>
  </si>
  <si>
    <t>さいたま</t>
  </si>
  <si>
    <t>0454</t>
  </si>
  <si>
    <t>越谷</t>
  </si>
  <si>
    <t>0455</t>
  </si>
  <si>
    <t>所沢</t>
  </si>
  <si>
    <t>0456</t>
  </si>
  <si>
    <t>我孫子</t>
  </si>
  <si>
    <t>0457</t>
  </si>
  <si>
    <t>佐原</t>
  </si>
  <si>
    <t>0458</t>
  </si>
  <si>
    <t>東庄</t>
  </si>
  <si>
    <t>0459</t>
  </si>
  <si>
    <t>船橋</t>
  </si>
  <si>
    <t>0460</t>
  </si>
  <si>
    <t>佐倉</t>
  </si>
  <si>
    <t>0461</t>
  </si>
  <si>
    <t>銚子</t>
  </si>
  <si>
    <t>0462</t>
  </si>
  <si>
    <t>横芝</t>
  </si>
  <si>
    <t>0463</t>
  </si>
  <si>
    <t>千葉</t>
  </si>
  <si>
    <t>0464</t>
  </si>
  <si>
    <t>茂原</t>
  </si>
  <si>
    <t>0465</t>
  </si>
  <si>
    <t>木更津</t>
  </si>
  <si>
    <t>0466</t>
  </si>
  <si>
    <t>牛久</t>
  </si>
  <si>
    <t>0467</t>
  </si>
  <si>
    <t>坂畑</t>
  </si>
  <si>
    <t>0468</t>
  </si>
  <si>
    <t>黒原</t>
  </si>
  <si>
    <t>0469</t>
  </si>
  <si>
    <t>佐久間</t>
  </si>
  <si>
    <t>0470</t>
  </si>
  <si>
    <t>鴨川</t>
  </si>
  <si>
    <t>0471</t>
  </si>
  <si>
    <t>勝浦</t>
  </si>
  <si>
    <t>0472</t>
  </si>
  <si>
    <t>館山</t>
  </si>
  <si>
    <t>0473</t>
  </si>
  <si>
    <t>小河内</t>
  </si>
  <si>
    <t>0474</t>
  </si>
  <si>
    <t>小沢</t>
  </si>
  <si>
    <t>0475</t>
  </si>
  <si>
    <t>青梅</t>
  </si>
  <si>
    <t>0476</t>
  </si>
  <si>
    <t>練馬</t>
  </si>
  <si>
    <t>0477</t>
  </si>
  <si>
    <t>八王子</t>
  </si>
  <si>
    <t>0478</t>
  </si>
  <si>
    <t>府中</t>
  </si>
  <si>
    <t>0479</t>
  </si>
  <si>
    <t>世田谷</t>
  </si>
  <si>
    <t>0480</t>
  </si>
  <si>
    <t>東京</t>
  </si>
  <si>
    <t>0481</t>
  </si>
  <si>
    <t>新木場</t>
  </si>
  <si>
    <t>0482</t>
  </si>
  <si>
    <t>羽田</t>
  </si>
  <si>
    <t>0483</t>
  </si>
  <si>
    <t>相模湖</t>
  </si>
  <si>
    <t>0484</t>
  </si>
  <si>
    <t>相模原</t>
  </si>
  <si>
    <t>0485</t>
  </si>
  <si>
    <t>日吉</t>
  </si>
  <si>
    <t>0486</t>
  </si>
  <si>
    <t>丹沢湖</t>
  </si>
  <si>
    <t>0487</t>
  </si>
  <si>
    <t>海老名</t>
  </si>
  <si>
    <t>0488</t>
  </si>
  <si>
    <t>横浜</t>
  </si>
  <si>
    <t>0489</t>
  </si>
  <si>
    <t>平塚</t>
  </si>
  <si>
    <t>0490</t>
  </si>
  <si>
    <t>箱根</t>
  </si>
  <si>
    <t>0491</t>
  </si>
  <si>
    <t>小田原</t>
  </si>
  <si>
    <t>0492</t>
  </si>
  <si>
    <t>0493</t>
  </si>
  <si>
    <t>三浦</t>
  </si>
  <si>
    <t>0494</t>
  </si>
  <si>
    <t>大島</t>
  </si>
  <si>
    <t>0495</t>
  </si>
  <si>
    <t>新島</t>
  </si>
  <si>
    <t>0496</t>
  </si>
  <si>
    <t>三宅島</t>
  </si>
  <si>
    <t>0497</t>
  </si>
  <si>
    <t>八丈島</t>
  </si>
  <si>
    <t>0498</t>
  </si>
  <si>
    <t>父島</t>
  </si>
  <si>
    <t>0499</t>
  </si>
  <si>
    <t>粟島</t>
  </si>
  <si>
    <t>0500</t>
  </si>
  <si>
    <t>二ツ亀</t>
  </si>
  <si>
    <t>0501</t>
  </si>
  <si>
    <t>高根</t>
  </si>
  <si>
    <t>0502</t>
  </si>
  <si>
    <t>村上</t>
  </si>
  <si>
    <t>0503</t>
  </si>
  <si>
    <t>三面</t>
  </si>
  <si>
    <t>0504</t>
  </si>
  <si>
    <t>相川</t>
  </si>
  <si>
    <t>0505</t>
  </si>
  <si>
    <t>両津</t>
  </si>
  <si>
    <t>0506</t>
  </si>
  <si>
    <t>中条</t>
  </si>
  <si>
    <t>0507</t>
  </si>
  <si>
    <t>下関</t>
  </si>
  <si>
    <t>0508</t>
  </si>
  <si>
    <t>新潟</t>
  </si>
  <si>
    <t>0509</t>
  </si>
  <si>
    <t>羽茂</t>
  </si>
  <si>
    <t>0510</t>
  </si>
  <si>
    <t>新津</t>
  </si>
  <si>
    <t>0511</t>
  </si>
  <si>
    <t>赤谷</t>
  </si>
  <si>
    <t>0512</t>
  </si>
  <si>
    <t>巻</t>
  </si>
  <si>
    <t>0513</t>
  </si>
  <si>
    <t>寺泊</t>
  </si>
  <si>
    <t>0514</t>
  </si>
  <si>
    <t>三条</t>
  </si>
  <si>
    <t>0515</t>
  </si>
  <si>
    <t>村松</t>
  </si>
  <si>
    <t>0516</t>
  </si>
  <si>
    <t>津川</t>
  </si>
  <si>
    <t>0517</t>
  </si>
  <si>
    <t>宮寄上</t>
  </si>
  <si>
    <t>0518</t>
  </si>
  <si>
    <t>鍵取</t>
  </si>
  <si>
    <t>0519</t>
  </si>
  <si>
    <t>長岡</t>
  </si>
  <si>
    <t>0520</t>
  </si>
  <si>
    <t>栃尾</t>
  </si>
  <si>
    <t>0521</t>
  </si>
  <si>
    <t>柏崎</t>
  </si>
  <si>
    <t>0522</t>
  </si>
  <si>
    <t>入広瀬</t>
  </si>
  <si>
    <t>0523</t>
  </si>
  <si>
    <t>0524</t>
  </si>
  <si>
    <t>0525</t>
  </si>
  <si>
    <t>小出</t>
  </si>
  <si>
    <t>0526</t>
  </si>
  <si>
    <t>大湯</t>
  </si>
  <si>
    <t>0527</t>
  </si>
  <si>
    <t>高田</t>
  </si>
  <si>
    <t>0528</t>
  </si>
  <si>
    <t>安塚</t>
  </si>
  <si>
    <t>0529</t>
  </si>
  <si>
    <t>川谷</t>
  </si>
  <si>
    <t>0530</t>
  </si>
  <si>
    <t>松代</t>
  </si>
  <si>
    <t>0531</t>
  </si>
  <si>
    <t>十日町</t>
  </si>
  <si>
    <t>0532</t>
  </si>
  <si>
    <t>糸魚川</t>
  </si>
  <si>
    <t>0533</t>
  </si>
  <si>
    <t>能生</t>
  </si>
  <si>
    <t>0534</t>
  </si>
  <si>
    <t>筒方</t>
  </si>
  <si>
    <t>0535</t>
  </si>
  <si>
    <t>塩沢</t>
  </si>
  <si>
    <t>0536</t>
  </si>
  <si>
    <t>関山</t>
  </si>
  <si>
    <t>0537</t>
  </si>
  <si>
    <t>津南</t>
  </si>
  <si>
    <t>0538</t>
  </si>
  <si>
    <t>0539</t>
  </si>
  <si>
    <t>平岩</t>
  </si>
  <si>
    <t>0540</t>
  </si>
  <si>
    <t>樽本</t>
  </si>
  <si>
    <t>0541</t>
  </si>
  <si>
    <t>泊</t>
  </si>
  <si>
    <t>0542</t>
  </si>
  <si>
    <t>氷見</t>
  </si>
  <si>
    <t>0543</t>
  </si>
  <si>
    <t>魚津</t>
  </si>
  <si>
    <t>0544</t>
  </si>
  <si>
    <t>宇奈月</t>
  </si>
  <si>
    <t>0545</t>
  </si>
  <si>
    <t>伏木</t>
  </si>
  <si>
    <t>0546</t>
  </si>
  <si>
    <t>富山</t>
  </si>
  <si>
    <t>0547</t>
  </si>
  <si>
    <t>砺波</t>
  </si>
  <si>
    <t>0548</t>
  </si>
  <si>
    <t>大山</t>
  </si>
  <si>
    <t>0549</t>
  </si>
  <si>
    <t>上市</t>
  </si>
  <si>
    <t>0550</t>
  </si>
  <si>
    <t>福光</t>
  </si>
  <si>
    <t>0551</t>
  </si>
  <si>
    <t>八尾</t>
  </si>
  <si>
    <t>0552</t>
  </si>
  <si>
    <t>0553</t>
  </si>
  <si>
    <t>細入</t>
  </si>
  <si>
    <t>0554</t>
  </si>
  <si>
    <t>珠洲</t>
  </si>
  <si>
    <t>0555</t>
  </si>
  <si>
    <t>輪島</t>
  </si>
  <si>
    <t>0556</t>
  </si>
  <si>
    <t>門前</t>
  </si>
  <si>
    <t>0557</t>
  </si>
  <si>
    <t>富来</t>
  </si>
  <si>
    <t>0558</t>
  </si>
  <si>
    <t>七尾</t>
  </si>
  <si>
    <t>0559</t>
  </si>
  <si>
    <t>羽咋</t>
  </si>
  <si>
    <t>0560</t>
  </si>
  <si>
    <t>宇ノ気</t>
  </si>
  <si>
    <t>0561</t>
  </si>
  <si>
    <t>金沢</t>
  </si>
  <si>
    <t>0562</t>
  </si>
  <si>
    <t>小松</t>
  </si>
  <si>
    <t>0563</t>
  </si>
  <si>
    <t>鳥越</t>
  </si>
  <si>
    <t>0564</t>
  </si>
  <si>
    <t>山中</t>
  </si>
  <si>
    <t>0565</t>
  </si>
  <si>
    <t>白峰</t>
  </si>
  <si>
    <t>0566</t>
  </si>
  <si>
    <t>三国</t>
  </si>
  <si>
    <t>0567</t>
  </si>
  <si>
    <t>越廼</t>
  </si>
  <si>
    <t>0568</t>
  </si>
  <si>
    <t>福井</t>
  </si>
  <si>
    <t>0569</t>
  </si>
  <si>
    <t>美山</t>
  </si>
  <si>
    <t>0570</t>
  </si>
  <si>
    <t>勝山</t>
  </si>
  <si>
    <t>0571</t>
  </si>
  <si>
    <t>0572</t>
  </si>
  <si>
    <t>九頭竜</t>
  </si>
  <si>
    <t>0573</t>
  </si>
  <si>
    <t>今庄</t>
  </si>
  <si>
    <t>0574</t>
  </si>
  <si>
    <t>敦賀</t>
  </si>
  <si>
    <t>0575</t>
  </si>
  <si>
    <t>美浜</t>
  </si>
  <si>
    <t>0576</t>
  </si>
  <si>
    <t>川上</t>
  </si>
  <si>
    <t>0577</t>
  </si>
  <si>
    <t>小浜</t>
  </si>
  <si>
    <t>0578</t>
  </si>
  <si>
    <t>河合</t>
  </si>
  <si>
    <t>0579</t>
  </si>
  <si>
    <t>神岡</t>
  </si>
  <si>
    <t>0580</t>
  </si>
  <si>
    <t>白川</t>
  </si>
  <si>
    <t>0581</t>
  </si>
  <si>
    <t>0582</t>
  </si>
  <si>
    <t>御母衣</t>
  </si>
  <si>
    <t>0583</t>
  </si>
  <si>
    <t>清見</t>
  </si>
  <si>
    <t>0584</t>
  </si>
  <si>
    <t>高山</t>
  </si>
  <si>
    <t>0585</t>
  </si>
  <si>
    <t>丹生川</t>
  </si>
  <si>
    <t>0586</t>
  </si>
  <si>
    <t>蛭ヶ野</t>
  </si>
  <si>
    <t>0587</t>
  </si>
  <si>
    <t>六厩</t>
  </si>
  <si>
    <t>0588</t>
  </si>
  <si>
    <t>船山</t>
  </si>
  <si>
    <t>0589</t>
  </si>
  <si>
    <t>宮之前</t>
  </si>
  <si>
    <t>0590</t>
  </si>
  <si>
    <t>長滝</t>
  </si>
  <si>
    <t>0591</t>
  </si>
  <si>
    <t>萩原</t>
  </si>
  <si>
    <t>0592</t>
  </si>
  <si>
    <t>八幡</t>
  </si>
  <si>
    <t>0593</t>
  </si>
  <si>
    <t>宮地</t>
  </si>
  <si>
    <t>0594</t>
  </si>
  <si>
    <t>樽見</t>
  </si>
  <si>
    <t>0595</t>
  </si>
  <si>
    <t>0596</t>
  </si>
  <si>
    <t>付知</t>
  </si>
  <si>
    <t>0597</t>
  </si>
  <si>
    <t>美濃</t>
  </si>
  <si>
    <t>0598</t>
  </si>
  <si>
    <t>伽藍</t>
  </si>
  <si>
    <t>0599</t>
  </si>
  <si>
    <t>黒川</t>
  </si>
  <si>
    <t>0600</t>
  </si>
  <si>
    <t>揖斐川</t>
  </si>
  <si>
    <t>0601</t>
  </si>
  <si>
    <t>美濃加茂</t>
  </si>
  <si>
    <t>0602</t>
  </si>
  <si>
    <t>恵那</t>
  </si>
  <si>
    <t>0603</t>
  </si>
  <si>
    <t>0604</t>
  </si>
  <si>
    <t>関ケ原</t>
  </si>
  <si>
    <t>0605</t>
  </si>
  <si>
    <t>大垣</t>
  </si>
  <si>
    <t>0606</t>
  </si>
  <si>
    <t>岐阜</t>
  </si>
  <si>
    <t>0607</t>
  </si>
  <si>
    <t>多治見</t>
  </si>
  <si>
    <t>0608</t>
  </si>
  <si>
    <t>上石津</t>
  </si>
  <si>
    <t>0609</t>
  </si>
  <si>
    <t>野沢温泉</t>
  </si>
  <si>
    <t>0610</t>
  </si>
  <si>
    <t>信濃町</t>
  </si>
  <si>
    <t>飯山</t>
  </si>
  <si>
    <t>0612</t>
  </si>
  <si>
    <t>小谷</t>
  </si>
  <si>
    <t>0613</t>
  </si>
  <si>
    <t>白馬</t>
  </si>
  <si>
    <t>0614</t>
  </si>
  <si>
    <t>鬼無里</t>
  </si>
  <si>
    <t>0615</t>
  </si>
  <si>
    <t>長野</t>
  </si>
  <si>
    <t>0616</t>
  </si>
  <si>
    <t>笠岳</t>
  </si>
  <si>
    <t>0617</t>
  </si>
  <si>
    <t>大町</t>
  </si>
  <si>
    <t>0618</t>
  </si>
  <si>
    <t>信州新町</t>
  </si>
  <si>
    <t>0619</t>
  </si>
  <si>
    <t>菅平</t>
  </si>
  <si>
    <t>0620</t>
  </si>
  <si>
    <t>聖高原</t>
  </si>
  <si>
    <t>0621</t>
  </si>
  <si>
    <t>上田</t>
  </si>
  <si>
    <t>0622</t>
  </si>
  <si>
    <t>穂高</t>
  </si>
  <si>
    <t>0623</t>
  </si>
  <si>
    <t>東部町</t>
  </si>
  <si>
    <t>0624</t>
  </si>
  <si>
    <t>軽井沢</t>
  </si>
  <si>
    <t>0625</t>
  </si>
  <si>
    <t>上高地</t>
  </si>
  <si>
    <t>0626</t>
  </si>
  <si>
    <t>松本</t>
  </si>
  <si>
    <t>0627</t>
  </si>
  <si>
    <t>鹿教湯</t>
  </si>
  <si>
    <t>0628</t>
  </si>
  <si>
    <t>立科</t>
  </si>
  <si>
    <t>0629</t>
  </si>
  <si>
    <t>佐久</t>
  </si>
  <si>
    <t>0630</t>
  </si>
  <si>
    <t>奈川</t>
  </si>
  <si>
    <t>0631</t>
  </si>
  <si>
    <t>諏訪</t>
  </si>
  <si>
    <t>0632</t>
  </si>
  <si>
    <t>開田</t>
  </si>
  <si>
    <t>0633</t>
  </si>
  <si>
    <t>楢川</t>
  </si>
  <si>
    <t>0634</t>
  </si>
  <si>
    <t>辰野</t>
  </si>
  <si>
    <t>0635</t>
  </si>
  <si>
    <t>原村</t>
  </si>
  <si>
    <t>0636</t>
  </si>
  <si>
    <t>野辺山</t>
  </si>
  <si>
    <t>0637</t>
  </si>
  <si>
    <t>御嶽山</t>
  </si>
  <si>
    <t>0638</t>
  </si>
  <si>
    <t>木曽福島</t>
  </si>
  <si>
    <t>0639</t>
  </si>
  <si>
    <t>高遠</t>
  </si>
  <si>
    <t>0640</t>
  </si>
  <si>
    <t>宮田高原</t>
  </si>
  <si>
    <t>0641</t>
  </si>
  <si>
    <t>杉島</t>
  </si>
  <si>
    <t>0642</t>
  </si>
  <si>
    <t>須原</t>
  </si>
  <si>
    <t>0643</t>
  </si>
  <si>
    <t>南木曽</t>
  </si>
  <si>
    <t>0644</t>
  </si>
  <si>
    <t>飯島</t>
  </si>
  <si>
    <t>0645</t>
  </si>
  <si>
    <t>大鹿</t>
  </si>
  <si>
    <t>0646</t>
  </si>
  <si>
    <t>飯田</t>
  </si>
  <si>
    <t>0647</t>
  </si>
  <si>
    <t>浪合</t>
  </si>
  <si>
    <t>0648</t>
  </si>
  <si>
    <t>阿南</t>
  </si>
  <si>
    <t>0649</t>
  </si>
  <si>
    <t>南信濃</t>
  </si>
  <si>
    <t>0650</t>
  </si>
  <si>
    <t>大泉</t>
  </si>
  <si>
    <t>0651</t>
  </si>
  <si>
    <t>韮崎</t>
  </si>
  <si>
    <t>0652</t>
  </si>
  <si>
    <t>甲府</t>
  </si>
  <si>
    <t>0653</t>
  </si>
  <si>
    <t>勝沼</t>
  </si>
  <si>
    <t>0654</t>
  </si>
  <si>
    <t>大月</t>
  </si>
  <si>
    <t>0655</t>
  </si>
  <si>
    <t>上野原</t>
  </si>
  <si>
    <t>0656</t>
  </si>
  <si>
    <t>八町山</t>
  </si>
  <si>
    <t>0657</t>
  </si>
  <si>
    <t>上九一色</t>
  </si>
  <si>
    <t>0658</t>
  </si>
  <si>
    <t>中富</t>
  </si>
  <si>
    <t>0659</t>
  </si>
  <si>
    <t>河口湖</t>
  </si>
  <si>
    <t>0660</t>
  </si>
  <si>
    <t>0661</t>
  </si>
  <si>
    <t>南部</t>
  </si>
  <si>
    <t>0662</t>
  </si>
  <si>
    <t>白糸</t>
  </si>
  <si>
    <t>0663</t>
  </si>
  <si>
    <t>井川</t>
  </si>
  <si>
    <t>0664</t>
  </si>
  <si>
    <t>梅ケ島</t>
  </si>
  <si>
    <t>0665</t>
  </si>
  <si>
    <t>御殿場</t>
  </si>
  <si>
    <t>0666</t>
  </si>
  <si>
    <t>吉原</t>
  </si>
  <si>
    <t>0667</t>
  </si>
  <si>
    <t>三島</t>
  </si>
  <si>
    <t>0668</t>
  </si>
  <si>
    <t>0669</t>
  </si>
  <si>
    <t>越木平</t>
  </si>
  <si>
    <t>0670</t>
  </si>
  <si>
    <t>本川根</t>
  </si>
  <si>
    <t>0671</t>
  </si>
  <si>
    <t>鍵穴</t>
  </si>
  <si>
    <t>0672</t>
  </si>
  <si>
    <t>清水</t>
  </si>
  <si>
    <t>0673</t>
  </si>
  <si>
    <t>網代</t>
  </si>
  <si>
    <t>0674</t>
  </si>
  <si>
    <t>熊</t>
  </si>
  <si>
    <t>0675</t>
  </si>
  <si>
    <t>高根山</t>
  </si>
  <si>
    <t>0676</t>
  </si>
  <si>
    <t>静岡</t>
  </si>
  <si>
    <t>0677</t>
  </si>
  <si>
    <t>三ケ日</t>
  </si>
  <si>
    <t>0678</t>
  </si>
  <si>
    <t>天竜</t>
  </si>
  <si>
    <t>0679</t>
  </si>
  <si>
    <t>三倉</t>
  </si>
  <si>
    <t>0680</t>
  </si>
  <si>
    <t>土肥</t>
  </si>
  <si>
    <t>0681</t>
  </si>
  <si>
    <t>湯ケ島</t>
  </si>
  <si>
    <t>0682</t>
  </si>
  <si>
    <t>天城山</t>
  </si>
  <si>
    <t>0683</t>
  </si>
  <si>
    <t>浜松</t>
  </si>
  <si>
    <t>0684</t>
  </si>
  <si>
    <t>掛川</t>
  </si>
  <si>
    <t>0685</t>
  </si>
  <si>
    <t>牧の原</t>
  </si>
  <si>
    <t>0686</t>
  </si>
  <si>
    <t>松崎</t>
  </si>
  <si>
    <t>0687</t>
  </si>
  <si>
    <t>稲取</t>
  </si>
  <si>
    <t>0688</t>
  </si>
  <si>
    <t>福田</t>
  </si>
  <si>
    <t>0689</t>
  </si>
  <si>
    <t>御前崎</t>
  </si>
  <si>
    <t>0690</t>
  </si>
  <si>
    <t>石廊崎</t>
  </si>
  <si>
    <t>0691</t>
  </si>
  <si>
    <t>一宮</t>
  </si>
  <si>
    <t>0692</t>
  </si>
  <si>
    <t>八開</t>
  </si>
  <si>
    <t>0693</t>
  </si>
  <si>
    <t>小原</t>
  </si>
  <si>
    <t>0694</t>
  </si>
  <si>
    <t>稲武</t>
  </si>
  <si>
    <t>0695</t>
  </si>
  <si>
    <t>蟹江</t>
  </si>
  <si>
    <t>0696</t>
  </si>
  <si>
    <t>名古屋</t>
  </si>
  <si>
    <t>0697</t>
  </si>
  <si>
    <t>豊田</t>
  </si>
  <si>
    <t>0698</t>
  </si>
  <si>
    <t>東海</t>
  </si>
  <si>
    <t>0699</t>
  </si>
  <si>
    <t>岡崎</t>
  </si>
  <si>
    <t>0700</t>
  </si>
  <si>
    <t>作手</t>
  </si>
  <si>
    <t>0701</t>
  </si>
  <si>
    <t>鳳来</t>
  </si>
  <si>
    <t>0702</t>
  </si>
  <si>
    <t>西尾</t>
  </si>
  <si>
    <t>0703</t>
  </si>
  <si>
    <t>蒲郡</t>
  </si>
  <si>
    <t>0704</t>
  </si>
  <si>
    <t>南知多</t>
  </si>
  <si>
    <t>0705</t>
  </si>
  <si>
    <t>豊橋</t>
  </si>
  <si>
    <t>0706</t>
  </si>
  <si>
    <t>伊良湖</t>
  </si>
  <si>
    <t>0707</t>
  </si>
  <si>
    <t>田原</t>
  </si>
  <si>
    <t>0708</t>
  </si>
  <si>
    <t>北勢</t>
    <phoneticPr fontId="5"/>
  </si>
  <si>
    <t>0709</t>
  </si>
  <si>
    <t>桑名</t>
  </si>
  <si>
    <t>0710</t>
  </si>
  <si>
    <t>四日市</t>
  </si>
  <si>
    <t>0711</t>
  </si>
  <si>
    <t>亀山</t>
  </si>
  <si>
    <t>0712</t>
  </si>
  <si>
    <t>上野</t>
  </si>
  <si>
    <t>0713</t>
  </si>
  <si>
    <t>笠取山</t>
  </si>
  <si>
    <t>0714</t>
  </si>
  <si>
    <t>津</t>
  </si>
  <si>
    <t>0715</t>
  </si>
  <si>
    <t>名張</t>
  </si>
  <si>
    <t>0716</t>
  </si>
  <si>
    <t>白山</t>
  </si>
  <si>
    <t>0717</t>
  </si>
  <si>
    <t>小俣</t>
  </si>
  <si>
    <t>0718</t>
  </si>
  <si>
    <t>粥見</t>
  </si>
  <si>
    <t>0719</t>
  </si>
  <si>
    <t>鳥羽</t>
  </si>
  <si>
    <t>0720</t>
  </si>
  <si>
    <t>藤坂峠</t>
  </si>
  <si>
    <t>0721</t>
  </si>
  <si>
    <t>南勢</t>
  </si>
  <si>
    <t>0722</t>
  </si>
  <si>
    <t>阿児</t>
  </si>
  <si>
    <t>0723</t>
  </si>
  <si>
    <t>宮川</t>
  </si>
  <si>
    <t>0724</t>
  </si>
  <si>
    <t>紀伊長島</t>
  </si>
  <si>
    <t>0725</t>
  </si>
  <si>
    <t>尾鷲</t>
  </si>
  <si>
    <t>0726</t>
  </si>
  <si>
    <t>御浜</t>
  </si>
  <si>
    <t>0727</t>
  </si>
  <si>
    <t>熊野</t>
  </si>
  <si>
    <t>0728</t>
  </si>
  <si>
    <t>柳ケ瀬</t>
  </si>
  <si>
    <t>0729</t>
  </si>
  <si>
    <t>今津</t>
  </si>
  <si>
    <t>0730</t>
  </si>
  <si>
    <t>虎姫</t>
  </si>
  <si>
    <t>0731</t>
  </si>
  <si>
    <t>山東</t>
  </si>
  <si>
    <t>0732</t>
  </si>
  <si>
    <t>南小松</t>
  </si>
  <si>
    <t>0733</t>
  </si>
  <si>
    <t>彦根</t>
  </si>
  <si>
    <t>0734</t>
  </si>
  <si>
    <t>近江八幡</t>
  </si>
  <si>
    <t>0735</t>
  </si>
  <si>
    <t>蒲生</t>
  </si>
  <si>
    <t>0736</t>
  </si>
  <si>
    <t>0737</t>
  </si>
  <si>
    <t>信楽</t>
  </si>
  <si>
    <t>0738</t>
  </si>
  <si>
    <t>土山</t>
  </si>
  <si>
    <t>0739</t>
  </si>
  <si>
    <t>間人</t>
  </si>
  <si>
    <t>0740</t>
  </si>
  <si>
    <t>峰山丹波</t>
  </si>
  <si>
    <t>0741</t>
  </si>
  <si>
    <t>宮津</t>
  </si>
  <si>
    <t>0742</t>
  </si>
  <si>
    <t>舞鶴</t>
  </si>
  <si>
    <t>0743</t>
  </si>
  <si>
    <t>三岳</t>
  </si>
  <si>
    <t>0744</t>
  </si>
  <si>
    <t>故屋岡</t>
  </si>
  <si>
    <t>0745</t>
  </si>
  <si>
    <t>福知山</t>
  </si>
  <si>
    <t>0746</t>
  </si>
  <si>
    <t>綾部</t>
  </si>
  <si>
    <t>0747</t>
  </si>
  <si>
    <t>三和</t>
  </si>
  <si>
    <t>0748</t>
  </si>
  <si>
    <t>和知</t>
  </si>
  <si>
    <t>0749</t>
  </si>
  <si>
    <t>0750</t>
  </si>
  <si>
    <t>須知</t>
  </si>
  <si>
    <t>0751</t>
  </si>
  <si>
    <t>園部</t>
  </si>
  <si>
    <t>0752</t>
  </si>
  <si>
    <t>京北</t>
  </si>
  <si>
    <t>0753</t>
  </si>
  <si>
    <t>京都</t>
  </si>
  <si>
    <t>0754</t>
  </si>
  <si>
    <t>長岡京</t>
  </si>
  <si>
    <t>0755</t>
  </si>
  <si>
    <t>京田辺</t>
  </si>
  <si>
    <t>0756</t>
  </si>
  <si>
    <t>奈良</t>
  </si>
  <si>
    <t>0757</t>
  </si>
  <si>
    <t>針</t>
  </si>
  <si>
    <t>0758</t>
  </si>
  <si>
    <t>田原本</t>
  </si>
  <si>
    <t>0759</t>
  </si>
  <si>
    <t>曽爾</t>
  </si>
  <si>
    <t>0760</t>
  </si>
  <si>
    <t>当麻</t>
  </si>
  <si>
    <t>0761</t>
  </si>
  <si>
    <t>大宇陀</t>
  </si>
  <si>
    <t>0762</t>
  </si>
  <si>
    <t>五條</t>
  </si>
  <si>
    <t>0763</t>
  </si>
  <si>
    <t>吉野</t>
  </si>
  <si>
    <t>0764</t>
  </si>
  <si>
    <t>上北山</t>
  </si>
  <si>
    <t>0765</t>
  </si>
  <si>
    <t>風屋</t>
  </si>
  <si>
    <t>0766</t>
  </si>
  <si>
    <t>玉置山</t>
  </si>
  <si>
    <t>0767</t>
  </si>
  <si>
    <t>能勢</t>
  </si>
  <si>
    <t>0768</t>
  </si>
  <si>
    <t>箕面</t>
  </si>
  <si>
    <t>0769</t>
  </si>
  <si>
    <t>枚方</t>
  </si>
  <si>
    <t>0770</t>
  </si>
  <si>
    <t>豊中</t>
  </si>
  <si>
    <t>0771</t>
  </si>
  <si>
    <t>大阪</t>
  </si>
  <si>
    <t>0772</t>
  </si>
  <si>
    <t>生駒山</t>
  </si>
  <si>
    <t>0773</t>
  </si>
  <si>
    <t>堺</t>
  </si>
  <si>
    <t>0774</t>
  </si>
  <si>
    <t>河内長野</t>
  </si>
  <si>
    <t>0775</t>
  </si>
  <si>
    <t>熊取</t>
  </si>
  <si>
    <t>0776</t>
  </si>
  <si>
    <t>葛城山</t>
  </si>
  <si>
    <t>0777</t>
  </si>
  <si>
    <t>かつらぎ</t>
  </si>
  <si>
    <t>0778</t>
  </si>
  <si>
    <t>和歌山</t>
  </si>
  <si>
    <t>0779</t>
  </si>
  <si>
    <t>高野山</t>
  </si>
  <si>
    <t>0780</t>
  </si>
  <si>
    <t>湯浅</t>
  </si>
  <si>
    <t>0781</t>
  </si>
  <si>
    <t>0782</t>
  </si>
  <si>
    <t>龍神</t>
  </si>
  <si>
    <t>0783</t>
  </si>
  <si>
    <t>御坊</t>
  </si>
  <si>
    <t>0784</t>
  </si>
  <si>
    <t>本宮</t>
  </si>
  <si>
    <t>0785</t>
  </si>
  <si>
    <t>栗栖川</t>
  </si>
  <si>
    <t>0786</t>
  </si>
  <si>
    <t>新宮</t>
  </si>
  <si>
    <t>0787</t>
  </si>
  <si>
    <t>白浜</t>
  </si>
  <si>
    <t>0788</t>
  </si>
  <si>
    <t>西川</t>
  </si>
  <si>
    <t>0789</t>
  </si>
  <si>
    <t>色川</t>
  </si>
  <si>
    <t>0790</t>
  </si>
  <si>
    <t>日置川</t>
  </si>
  <si>
    <t>0791</t>
  </si>
  <si>
    <t>潮岬</t>
  </si>
  <si>
    <t>0792</t>
  </si>
  <si>
    <t>香住</t>
  </si>
  <si>
    <t>0793</t>
  </si>
  <si>
    <t>温泉</t>
  </si>
  <si>
    <t>0794</t>
  </si>
  <si>
    <t>豊岡</t>
  </si>
  <si>
    <t>0795</t>
  </si>
  <si>
    <t>村岡</t>
  </si>
  <si>
    <t>0796</t>
  </si>
  <si>
    <t>大屋</t>
  </si>
  <si>
    <t>0797</t>
  </si>
  <si>
    <t>和田山</t>
  </si>
  <si>
    <t>0798</t>
  </si>
  <si>
    <t>生野</t>
  </si>
  <si>
    <t>0799</t>
  </si>
  <si>
    <t>柏原</t>
  </si>
  <si>
    <t>0800</t>
  </si>
  <si>
    <t>佐用</t>
  </si>
  <si>
    <t>0801</t>
  </si>
  <si>
    <t>0802</t>
  </si>
  <si>
    <t>福崎</t>
  </si>
  <si>
    <t>0803</t>
  </si>
  <si>
    <t>西脇</t>
  </si>
  <si>
    <t>0804</t>
  </si>
  <si>
    <t>後川</t>
  </si>
  <si>
    <t>0805</t>
  </si>
  <si>
    <t>上郡</t>
  </si>
  <si>
    <t>0806</t>
  </si>
  <si>
    <t>姫路</t>
  </si>
  <si>
    <t>0807</t>
  </si>
  <si>
    <t>三田</t>
  </si>
  <si>
    <t>0808</t>
  </si>
  <si>
    <t>名塩</t>
  </si>
  <si>
    <t>0809</t>
  </si>
  <si>
    <t>三木</t>
  </si>
  <si>
    <t>0810</t>
  </si>
  <si>
    <t>家島</t>
  </si>
  <si>
    <t>0811</t>
  </si>
  <si>
    <t>明石</t>
  </si>
  <si>
    <t>0812</t>
  </si>
  <si>
    <t>神戸</t>
  </si>
  <si>
    <t>0813</t>
  </si>
  <si>
    <t>郡家</t>
  </si>
  <si>
    <t>0814</t>
  </si>
  <si>
    <t>洲本</t>
  </si>
  <si>
    <t>0815</t>
  </si>
  <si>
    <t>南淡</t>
  </si>
  <si>
    <t>0816</t>
  </si>
  <si>
    <t>境</t>
  </si>
  <si>
    <t>0817</t>
  </si>
  <si>
    <t>下市</t>
  </si>
  <si>
    <t>0818</t>
  </si>
  <si>
    <t>青谷</t>
  </si>
  <si>
    <t>0819</t>
  </si>
  <si>
    <t>0820</t>
  </si>
  <si>
    <t>米子</t>
  </si>
  <si>
    <t>0821</t>
  </si>
  <si>
    <t>倉吉</t>
  </si>
  <si>
    <t>0822</t>
  </si>
  <si>
    <t>鹿野</t>
  </si>
  <si>
    <t>0823</t>
  </si>
  <si>
    <t>鳥取</t>
  </si>
  <si>
    <t>0824</t>
  </si>
  <si>
    <t>0825</t>
  </si>
  <si>
    <t>関金</t>
  </si>
  <si>
    <t>0826</t>
  </si>
  <si>
    <t>佐治</t>
  </si>
  <si>
    <t>0827</t>
  </si>
  <si>
    <t>若桜</t>
  </si>
  <si>
    <t>0828</t>
  </si>
  <si>
    <t>江尾</t>
  </si>
  <si>
    <t>0829</t>
  </si>
  <si>
    <t>智頭</t>
  </si>
  <si>
    <t>0830</t>
  </si>
  <si>
    <t>茶屋</t>
  </si>
  <si>
    <t>0831</t>
  </si>
  <si>
    <t>上長田</t>
  </si>
  <si>
    <t>0832</t>
  </si>
  <si>
    <t>恩原</t>
  </si>
  <si>
    <t>0833</t>
  </si>
  <si>
    <t>千屋</t>
  </si>
  <si>
    <t>0834</t>
  </si>
  <si>
    <t>奈義</t>
  </si>
  <si>
    <t>0835</t>
  </si>
  <si>
    <t>古町</t>
  </si>
  <si>
    <t>0836</t>
  </si>
  <si>
    <t>久世</t>
  </si>
  <si>
    <t>0837</t>
  </si>
  <si>
    <t>津山</t>
  </si>
  <si>
    <t>0838</t>
  </si>
  <si>
    <t>新見</t>
  </si>
  <si>
    <t>0839</t>
  </si>
  <si>
    <t>下呰部</t>
  </si>
  <si>
    <t>0840</t>
  </si>
  <si>
    <t>天子山</t>
  </si>
  <si>
    <t>0841</t>
  </si>
  <si>
    <t>周匝</t>
  </si>
  <si>
    <t>0842</t>
  </si>
  <si>
    <t>陣山</t>
  </si>
  <si>
    <t>0843</t>
  </si>
  <si>
    <t>福渡</t>
  </si>
  <si>
    <t>0844</t>
  </si>
  <si>
    <t>和気</t>
  </si>
  <si>
    <t>0845</t>
  </si>
  <si>
    <t>高梁</t>
  </si>
  <si>
    <t>0846</t>
  </si>
  <si>
    <t>佐屋</t>
  </si>
  <si>
    <t>0847</t>
  </si>
  <si>
    <t>矢掛</t>
  </si>
  <si>
    <t>0848</t>
  </si>
  <si>
    <t>岡山</t>
  </si>
  <si>
    <t>0849</t>
  </si>
  <si>
    <t>虫明</t>
  </si>
  <si>
    <t>0850</t>
  </si>
  <si>
    <t>倉敷</t>
  </si>
  <si>
    <t>0851</t>
  </si>
  <si>
    <t>笠岡</t>
  </si>
  <si>
    <t>0852</t>
  </si>
  <si>
    <t>玉野</t>
  </si>
  <si>
    <t>0853</t>
  </si>
  <si>
    <t>0854</t>
  </si>
  <si>
    <t>松江</t>
  </si>
  <si>
    <t>0855</t>
  </si>
  <si>
    <t>出雲</t>
  </si>
  <si>
    <t>0856</t>
  </si>
  <si>
    <t>大東</t>
  </si>
  <si>
    <t>0857</t>
  </si>
  <si>
    <t>伯太</t>
  </si>
  <si>
    <t>0858</t>
  </si>
  <si>
    <t>佐田</t>
  </si>
  <si>
    <t>0859</t>
  </si>
  <si>
    <t>大田</t>
  </si>
  <si>
    <t>0860</t>
  </si>
  <si>
    <t>掛合</t>
  </si>
  <si>
    <t>0861</t>
  </si>
  <si>
    <t>横田</t>
  </si>
  <si>
    <t>0862</t>
  </si>
  <si>
    <t>0863</t>
  </si>
  <si>
    <t>赤名</t>
  </si>
  <si>
    <t>0864</t>
  </si>
  <si>
    <t>桜江</t>
  </si>
  <si>
    <t>0865</t>
  </si>
  <si>
    <t>川本</t>
  </si>
  <si>
    <t>0866</t>
  </si>
  <si>
    <t>浜田</t>
  </si>
  <si>
    <t>0867</t>
  </si>
  <si>
    <t>0868</t>
  </si>
  <si>
    <t>三隅</t>
  </si>
  <si>
    <t>0869</t>
  </si>
  <si>
    <t>弥栄</t>
  </si>
  <si>
    <t>0870</t>
  </si>
  <si>
    <t>波佐</t>
  </si>
  <si>
    <t>0871</t>
  </si>
  <si>
    <t>益田</t>
  </si>
  <si>
    <t>0872</t>
  </si>
  <si>
    <t>匹見</t>
  </si>
  <si>
    <t>0873</t>
  </si>
  <si>
    <t>津和野</t>
  </si>
  <si>
    <t>0874</t>
  </si>
  <si>
    <t>六日市</t>
  </si>
  <si>
    <t>0875</t>
  </si>
  <si>
    <t>高野</t>
  </si>
  <si>
    <t>0876</t>
  </si>
  <si>
    <t>三次</t>
  </si>
  <si>
    <t>0877</t>
  </si>
  <si>
    <t>庄原</t>
  </si>
  <si>
    <t>0878</t>
  </si>
  <si>
    <t>東城</t>
  </si>
  <si>
    <t>0879</t>
  </si>
  <si>
    <t>0880</t>
  </si>
  <si>
    <t>大朝</t>
  </si>
  <si>
    <t>0881</t>
  </si>
  <si>
    <t>油木</t>
  </si>
  <si>
    <t>0882</t>
  </si>
  <si>
    <t>王泊</t>
  </si>
  <si>
    <t>0883</t>
  </si>
  <si>
    <t>加計</t>
  </si>
  <si>
    <t>0884</t>
  </si>
  <si>
    <t>甲田</t>
  </si>
  <si>
    <t>0885</t>
  </si>
  <si>
    <t>上下</t>
  </si>
  <si>
    <t>0886</t>
  </si>
  <si>
    <t>内黒山</t>
  </si>
  <si>
    <t>0887</t>
  </si>
  <si>
    <t>可部</t>
  </si>
  <si>
    <t>0888</t>
  </si>
  <si>
    <t>世羅</t>
  </si>
  <si>
    <t>0889</t>
  </si>
  <si>
    <t>0890</t>
  </si>
  <si>
    <t>志和</t>
  </si>
  <si>
    <t>0891</t>
  </si>
  <si>
    <t>東広島</t>
  </si>
  <si>
    <t>0892</t>
  </si>
  <si>
    <t>河内</t>
  </si>
  <si>
    <t>0893</t>
  </si>
  <si>
    <t>福山</t>
  </si>
  <si>
    <t>0894</t>
  </si>
  <si>
    <t>佐伯</t>
    <phoneticPr fontId="5"/>
  </si>
  <si>
    <t>0895</t>
  </si>
  <si>
    <t>広島</t>
  </si>
  <si>
    <t>0896</t>
  </si>
  <si>
    <t>竹原</t>
  </si>
  <si>
    <t>0897</t>
  </si>
  <si>
    <t>因島</t>
  </si>
  <si>
    <t>0898</t>
  </si>
  <si>
    <t>大竹</t>
  </si>
  <si>
    <t>0899</t>
  </si>
  <si>
    <t>呉</t>
  </si>
  <si>
    <t>0900</t>
  </si>
  <si>
    <t>倉橋</t>
  </si>
  <si>
    <t>0901</t>
  </si>
  <si>
    <t>久比</t>
  </si>
  <si>
    <t>0902</t>
  </si>
  <si>
    <t>西郷</t>
  </si>
  <si>
    <t>0903</t>
  </si>
  <si>
    <t>海士</t>
  </si>
  <si>
    <t>0904</t>
  </si>
  <si>
    <t>須佐</t>
  </si>
  <si>
    <t>0905</t>
  </si>
  <si>
    <t>萩</t>
  </si>
  <si>
    <t>0906</t>
  </si>
  <si>
    <t>油谷</t>
  </si>
  <si>
    <t>0907</t>
  </si>
  <si>
    <t>篠生</t>
  </si>
  <si>
    <t>0908</t>
  </si>
  <si>
    <t>徳佐</t>
  </si>
  <si>
    <t>0909</t>
  </si>
  <si>
    <t>羅漢山</t>
  </si>
  <si>
    <t>0910</t>
  </si>
  <si>
    <t>秋吉台</t>
  </si>
  <si>
    <t>0911</t>
  </si>
  <si>
    <t>長野山</t>
  </si>
  <si>
    <t>0912</t>
  </si>
  <si>
    <t>広瀬</t>
  </si>
  <si>
    <t>0913</t>
  </si>
  <si>
    <t>西市</t>
  </si>
  <si>
    <t>0914</t>
  </si>
  <si>
    <t>0915</t>
  </si>
  <si>
    <t>和田</t>
  </si>
  <si>
    <t>0916</t>
  </si>
  <si>
    <t>岩国</t>
  </si>
  <si>
    <t>0917</t>
  </si>
  <si>
    <t>防府</t>
  </si>
  <si>
    <t>0918</t>
  </si>
  <si>
    <t>下松</t>
  </si>
  <si>
    <t>0919</t>
  </si>
  <si>
    <t>玖珂</t>
  </si>
  <si>
    <t>0920</t>
  </si>
  <si>
    <t>0921</t>
  </si>
  <si>
    <t>宇部</t>
  </si>
  <si>
    <t>0922</t>
  </si>
  <si>
    <t>柳井</t>
  </si>
  <si>
    <t>0923</t>
  </si>
  <si>
    <t>安下庄</t>
  </si>
  <si>
    <t>0924</t>
  </si>
  <si>
    <t>内海</t>
  </si>
  <si>
    <t>0925</t>
  </si>
  <si>
    <t>高松</t>
  </si>
  <si>
    <t>0926</t>
  </si>
  <si>
    <t>多度津</t>
  </si>
  <si>
    <t>0927</t>
  </si>
  <si>
    <t>滝宮</t>
  </si>
  <si>
    <t>0928</t>
  </si>
  <si>
    <t>引田</t>
  </si>
  <si>
    <t>0929</t>
  </si>
  <si>
    <t>財田</t>
  </si>
  <si>
    <t>0930</t>
  </si>
  <si>
    <t>竜王山</t>
  </si>
  <si>
    <t>0931</t>
  </si>
  <si>
    <t>0932</t>
  </si>
  <si>
    <t>穴吹</t>
  </si>
  <si>
    <t>0933</t>
  </si>
  <si>
    <t>徳島</t>
  </si>
  <si>
    <t>0934</t>
  </si>
  <si>
    <t>半田</t>
  </si>
  <si>
    <t>0935</t>
  </si>
  <si>
    <t>京上</t>
  </si>
  <si>
    <t>0936</t>
  </si>
  <si>
    <t>福原旭</t>
  </si>
  <si>
    <t>0937</t>
  </si>
  <si>
    <t>蒲生田</t>
  </si>
  <si>
    <t>0938</t>
  </si>
  <si>
    <t>木頭</t>
  </si>
  <si>
    <t>0939</t>
  </si>
  <si>
    <t>日和佐</t>
  </si>
  <si>
    <t>0940</t>
  </si>
  <si>
    <t>宍喰</t>
  </si>
  <si>
    <t>0941</t>
  </si>
  <si>
    <t>大三島</t>
  </si>
  <si>
    <t>0942</t>
  </si>
  <si>
    <t>玉川</t>
  </si>
  <si>
    <t>0943</t>
  </si>
  <si>
    <t>今治</t>
  </si>
  <si>
    <t>0944</t>
  </si>
  <si>
    <t>丹原</t>
  </si>
  <si>
    <t>0945</t>
  </si>
  <si>
    <t>新居浜</t>
  </si>
  <si>
    <t>0946</t>
  </si>
  <si>
    <t>0947</t>
  </si>
  <si>
    <t>富郷</t>
  </si>
  <si>
    <t>0948</t>
  </si>
  <si>
    <t>松山</t>
  </si>
  <si>
    <t>0949</t>
  </si>
  <si>
    <t>上林</t>
  </si>
  <si>
    <t>0950</t>
  </si>
  <si>
    <t>成就社</t>
  </si>
  <si>
    <t>0951</t>
  </si>
  <si>
    <t>長浜</t>
  </si>
  <si>
    <t>0952</t>
  </si>
  <si>
    <t>中山</t>
  </si>
  <si>
    <t>0953</t>
  </si>
  <si>
    <t>久万</t>
  </si>
  <si>
    <t>0954</t>
  </si>
  <si>
    <t>大洲</t>
  </si>
  <si>
    <t>0955</t>
  </si>
  <si>
    <t>獅子越峠</t>
  </si>
  <si>
    <t>0956</t>
  </si>
  <si>
    <t>八幡浜</t>
  </si>
  <si>
    <t>0957</t>
  </si>
  <si>
    <t>三崎</t>
  </si>
  <si>
    <t>0958</t>
  </si>
  <si>
    <t>宇和</t>
  </si>
  <si>
    <t>0959</t>
  </si>
  <si>
    <t>宇和島</t>
  </si>
  <si>
    <t>0960</t>
  </si>
  <si>
    <t>近永</t>
  </si>
  <si>
    <t>0961</t>
  </si>
  <si>
    <t>御荘</t>
  </si>
  <si>
    <t>0962</t>
  </si>
  <si>
    <t>本川</t>
  </si>
  <si>
    <t>0963</t>
  </si>
  <si>
    <t>本山</t>
  </si>
  <si>
    <t>0964</t>
  </si>
  <si>
    <t>池川</t>
  </si>
  <si>
    <t>0965</t>
  </si>
  <si>
    <t>繁藤</t>
  </si>
  <si>
    <t>0966</t>
  </si>
  <si>
    <t>大栃</t>
  </si>
  <si>
    <t>0967</t>
  </si>
  <si>
    <t>魚梁瀬</t>
  </si>
  <si>
    <t>0968</t>
  </si>
  <si>
    <t>佐川</t>
  </si>
  <si>
    <t>0969</t>
  </si>
  <si>
    <t>高知</t>
  </si>
  <si>
    <t>0970</t>
  </si>
  <si>
    <t>後免</t>
  </si>
  <si>
    <t>0971</t>
  </si>
  <si>
    <t>船戸</t>
  </si>
  <si>
    <t>0972</t>
  </si>
  <si>
    <t>安芸</t>
  </si>
  <si>
    <t>0973</t>
  </si>
  <si>
    <t>田野</t>
  </si>
  <si>
    <t>0974</t>
  </si>
  <si>
    <t>梼原</t>
  </si>
  <si>
    <t>0975</t>
  </si>
  <si>
    <t>須崎</t>
  </si>
  <si>
    <t>0976</t>
  </si>
  <si>
    <t>佐喜浜</t>
  </si>
  <si>
    <t>0977</t>
  </si>
  <si>
    <t>窪川</t>
  </si>
  <si>
    <t>0978</t>
  </si>
  <si>
    <t>室戸岬</t>
  </si>
  <si>
    <t>0979</t>
  </si>
  <si>
    <t>江川崎</t>
  </si>
  <si>
    <t>0980</t>
  </si>
  <si>
    <t>大正</t>
  </si>
  <si>
    <t>0981</t>
  </si>
  <si>
    <t>佐賀</t>
  </si>
  <si>
    <t>0982</t>
  </si>
  <si>
    <t>宿毛</t>
  </si>
  <si>
    <t>0983</t>
  </si>
  <si>
    <t>中村</t>
  </si>
  <si>
    <t>0984</t>
  </si>
  <si>
    <t>0985</t>
  </si>
  <si>
    <t>宗像</t>
  </si>
  <si>
    <t>0986</t>
  </si>
  <si>
    <t>0987</t>
  </si>
  <si>
    <t>頂吉</t>
  </si>
  <si>
    <t>0988</t>
  </si>
  <si>
    <t>行橋</t>
  </si>
  <si>
    <t>0989</t>
  </si>
  <si>
    <t>飯塚</t>
  </si>
  <si>
    <t>0990</t>
  </si>
  <si>
    <t>前原</t>
  </si>
  <si>
    <t>0991</t>
  </si>
  <si>
    <t>福岡</t>
  </si>
  <si>
    <t>0992</t>
  </si>
  <si>
    <t>太宰府</t>
  </si>
  <si>
    <t>0993</t>
  </si>
  <si>
    <t>添田</t>
  </si>
  <si>
    <t>0994</t>
  </si>
  <si>
    <t>甘木</t>
  </si>
  <si>
    <t>0995</t>
  </si>
  <si>
    <t>英彦山</t>
  </si>
  <si>
    <t>0996</t>
  </si>
  <si>
    <t>久留米</t>
  </si>
  <si>
    <t>0997</t>
  </si>
  <si>
    <t>黒木</t>
  </si>
  <si>
    <t>0998</t>
  </si>
  <si>
    <t>柳川</t>
  </si>
  <si>
    <t>0999</t>
  </si>
  <si>
    <t>大牟田</t>
  </si>
  <si>
    <t>1000</t>
  </si>
  <si>
    <t>国見</t>
  </si>
  <si>
    <t>1001</t>
  </si>
  <si>
    <t>中津</t>
  </si>
  <si>
    <t>1002</t>
  </si>
  <si>
    <t>豊後高田</t>
  </si>
  <si>
    <t>1003</t>
  </si>
  <si>
    <t>耶馬渓</t>
  </si>
  <si>
    <t>1004</t>
  </si>
  <si>
    <t>院内</t>
  </si>
  <si>
    <t>1005</t>
  </si>
  <si>
    <t>杵築</t>
  </si>
  <si>
    <t>1006</t>
  </si>
  <si>
    <t>日田</t>
  </si>
  <si>
    <t>1007</t>
  </si>
  <si>
    <t>玖珠</t>
  </si>
  <si>
    <t>1008</t>
  </si>
  <si>
    <t>湯布院</t>
  </si>
  <si>
    <t>1009</t>
  </si>
  <si>
    <t>大分</t>
  </si>
  <si>
    <t>1010</t>
  </si>
  <si>
    <t>佐賀関</t>
  </si>
  <si>
    <t>1011</t>
  </si>
  <si>
    <t>釈迦岳</t>
  </si>
  <si>
    <t>1012</t>
  </si>
  <si>
    <t>臼杵</t>
  </si>
  <si>
    <t>1013</t>
  </si>
  <si>
    <t>犬飼</t>
  </si>
  <si>
    <t>1014</t>
  </si>
  <si>
    <t>竹田</t>
  </si>
  <si>
    <t>1015</t>
  </si>
  <si>
    <t>1016</t>
  </si>
  <si>
    <t>宇目</t>
  </si>
  <si>
    <t>1017</t>
  </si>
  <si>
    <t>蒲江</t>
  </si>
  <si>
    <t>1018</t>
  </si>
  <si>
    <t>枝去木</t>
  </si>
  <si>
    <t>1019</t>
  </si>
  <si>
    <t>和多田</t>
  </si>
  <si>
    <t>1020</t>
  </si>
  <si>
    <t>伊万里</t>
  </si>
  <si>
    <t>1021</t>
  </si>
  <si>
    <t>1022</t>
  </si>
  <si>
    <t>嬉野</t>
  </si>
  <si>
    <t>1023</t>
  </si>
  <si>
    <t>1024</t>
  </si>
  <si>
    <t>芦辺</t>
  </si>
  <si>
    <t>1025</t>
  </si>
  <si>
    <t>平戸</t>
  </si>
  <si>
    <t>1026</t>
  </si>
  <si>
    <t>松浦</t>
  </si>
  <si>
    <t>1027</t>
  </si>
  <si>
    <t>佐世保</t>
  </si>
  <si>
    <t>1028</t>
  </si>
  <si>
    <t>上五島</t>
  </si>
  <si>
    <t>1029</t>
  </si>
  <si>
    <t>大瀬戸</t>
  </si>
  <si>
    <t>1030</t>
  </si>
  <si>
    <t>大村</t>
  </si>
  <si>
    <t>1031</t>
  </si>
  <si>
    <t>諌早</t>
  </si>
  <si>
    <t>1032</t>
  </si>
  <si>
    <t>長崎</t>
  </si>
  <si>
    <t>1033</t>
  </si>
  <si>
    <t>絹笠山</t>
  </si>
  <si>
    <t>1034</t>
  </si>
  <si>
    <t>島原</t>
  </si>
  <si>
    <t>1035</t>
  </si>
  <si>
    <t>福江</t>
  </si>
  <si>
    <t>1036</t>
  </si>
  <si>
    <t>口之津</t>
  </si>
  <si>
    <t>1037</t>
  </si>
  <si>
    <t>野母崎</t>
  </si>
  <si>
    <t>1038</t>
  </si>
  <si>
    <t>佐須奈</t>
  </si>
  <si>
    <t>1039</t>
  </si>
  <si>
    <t>厳原</t>
  </si>
  <si>
    <t>1040</t>
  </si>
  <si>
    <t>高千穂</t>
  </si>
  <si>
    <t>1041</t>
  </si>
  <si>
    <t>見立</t>
  </si>
  <si>
    <t>1042</t>
  </si>
  <si>
    <t>古江</t>
  </si>
  <si>
    <t>1043</t>
  </si>
  <si>
    <t>鞍岡</t>
  </si>
  <si>
    <t>1044</t>
  </si>
  <si>
    <t>中小屋</t>
  </si>
  <si>
    <t>1045</t>
  </si>
  <si>
    <t>諸塚</t>
  </si>
  <si>
    <t>1046</t>
  </si>
  <si>
    <t>北方</t>
  </si>
  <si>
    <t>1047</t>
  </si>
  <si>
    <t>延岡</t>
  </si>
  <si>
    <t>1048</t>
  </si>
  <si>
    <t>上椎葉</t>
  </si>
  <si>
    <t>1049</t>
  </si>
  <si>
    <t>日向</t>
  </si>
  <si>
    <t>1050</t>
  </si>
  <si>
    <t>神門</t>
  </si>
  <si>
    <t>1051</t>
  </si>
  <si>
    <t>西米良</t>
  </si>
  <si>
    <t>1052</t>
  </si>
  <si>
    <t>高鍋</t>
  </si>
  <si>
    <t>1053</t>
  </si>
  <si>
    <t>加久藤</t>
  </si>
  <si>
    <t>1054</t>
  </si>
  <si>
    <t>西都</t>
  </si>
  <si>
    <t>1055</t>
  </si>
  <si>
    <t>えびの</t>
  </si>
  <si>
    <t>1056</t>
  </si>
  <si>
    <t>小林</t>
  </si>
  <si>
    <t>1057</t>
  </si>
  <si>
    <t>池の尾</t>
  </si>
  <si>
    <t>1058</t>
  </si>
  <si>
    <t>本庄</t>
  </si>
  <si>
    <t>1059</t>
  </si>
  <si>
    <t>宮崎</t>
  </si>
  <si>
    <t>1060</t>
  </si>
  <si>
    <t>霧島御池</t>
  </si>
  <si>
    <t>1061</t>
  </si>
  <si>
    <t>青島</t>
  </si>
  <si>
    <t>1062</t>
  </si>
  <si>
    <t>都城</t>
  </si>
  <si>
    <t>1063</t>
  </si>
  <si>
    <t>鰐塚山</t>
    <phoneticPr fontId="5"/>
  </si>
  <si>
    <t>1064</t>
  </si>
  <si>
    <t>深瀬</t>
  </si>
  <si>
    <t>1065</t>
  </si>
  <si>
    <t>油津</t>
  </si>
  <si>
    <t>1066</t>
  </si>
  <si>
    <t>串間</t>
  </si>
  <si>
    <t>1067</t>
  </si>
  <si>
    <t>鹿北</t>
  </si>
  <si>
    <t>1068</t>
  </si>
  <si>
    <t>南小国</t>
  </si>
  <si>
    <t>1069</t>
  </si>
  <si>
    <t>岱明</t>
  </si>
  <si>
    <t>1070</t>
  </si>
  <si>
    <t>菊池</t>
  </si>
  <si>
    <t>1071</t>
  </si>
  <si>
    <t>阿蘇乙姫</t>
  </si>
  <si>
    <t>1072</t>
  </si>
  <si>
    <t>熊本</t>
  </si>
  <si>
    <t>1073</t>
  </si>
  <si>
    <t>阿蘇山</t>
  </si>
  <si>
    <t>1074</t>
  </si>
  <si>
    <t>高森</t>
  </si>
  <si>
    <t>1075</t>
  </si>
  <si>
    <t>三角</t>
  </si>
  <si>
    <t>1076</t>
  </si>
  <si>
    <t>甲佐</t>
  </si>
  <si>
    <t>1077</t>
  </si>
  <si>
    <t>松島</t>
  </si>
  <si>
    <t>1078</t>
  </si>
  <si>
    <t>本渡</t>
  </si>
  <si>
    <t>1079</t>
  </si>
  <si>
    <t>八代</t>
  </si>
  <si>
    <t>1080</t>
  </si>
  <si>
    <t>五木</t>
  </si>
  <si>
    <t>1081</t>
  </si>
  <si>
    <t>田浦</t>
  </si>
  <si>
    <t>1082</t>
  </si>
  <si>
    <t>山江</t>
  </si>
  <si>
    <t>1083</t>
  </si>
  <si>
    <t>水俣</t>
  </si>
  <si>
    <t>1084</t>
  </si>
  <si>
    <t>人吉</t>
  </si>
  <si>
    <t>1085</t>
  </si>
  <si>
    <t>上</t>
  </si>
  <si>
    <t>1086</t>
  </si>
  <si>
    <t>湯前横谷</t>
  </si>
  <si>
    <t>1087</t>
  </si>
  <si>
    <t>牛深</t>
  </si>
  <si>
    <t>1088</t>
  </si>
  <si>
    <t>阿久根</t>
  </si>
  <si>
    <t>1089</t>
  </si>
  <si>
    <t>出水</t>
  </si>
  <si>
    <t>1090</t>
  </si>
  <si>
    <t>大口</t>
  </si>
  <si>
    <t>1091</t>
  </si>
  <si>
    <t>宮之城</t>
  </si>
  <si>
    <t>1092</t>
  </si>
  <si>
    <t>中甑</t>
  </si>
  <si>
    <t>1093</t>
  </si>
  <si>
    <t>1094</t>
  </si>
  <si>
    <t>矢止岳</t>
  </si>
  <si>
    <t>1095</t>
  </si>
  <si>
    <t>溝辺</t>
  </si>
  <si>
    <t>1096</t>
  </si>
  <si>
    <t>入来峠</t>
  </si>
  <si>
    <t>1097</t>
  </si>
  <si>
    <t>東市来</t>
  </si>
  <si>
    <t>1098</t>
  </si>
  <si>
    <t>牧之原</t>
  </si>
  <si>
    <t>1099</t>
  </si>
  <si>
    <t>権現ケ尾</t>
  </si>
  <si>
    <t>1100</t>
  </si>
  <si>
    <t>鹿児島</t>
  </si>
  <si>
    <t>1101</t>
  </si>
  <si>
    <t>高峠</t>
  </si>
  <si>
    <t>1102</t>
  </si>
  <si>
    <t>輝北</t>
  </si>
  <si>
    <t>1103</t>
  </si>
  <si>
    <t>大隅</t>
  </si>
  <si>
    <t>1104</t>
  </si>
  <si>
    <t>加世田</t>
  </si>
  <si>
    <t>1105</t>
  </si>
  <si>
    <t>吉ケ別府</t>
  </si>
  <si>
    <t>1106</t>
  </si>
  <si>
    <t>志布志</t>
  </si>
  <si>
    <t>1107</t>
  </si>
  <si>
    <t>喜入</t>
  </si>
  <si>
    <t>1108</t>
  </si>
  <si>
    <t>鹿屋</t>
  </si>
  <si>
    <t>1109</t>
  </si>
  <si>
    <t>1110</t>
  </si>
  <si>
    <t>枕崎</t>
  </si>
  <si>
    <t>1111</t>
  </si>
  <si>
    <t>指宿</t>
  </si>
  <si>
    <t>1112</t>
  </si>
  <si>
    <t>甫与志岳</t>
  </si>
  <si>
    <t>1113</t>
  </si>
  <si>
    <t>内之浦</t>
  </si>
  <si>
    <t>1114</t>
  </si>
  <si>
    <t>1115</t>
  </si>
  <si>
    <t>佐多</t>
  </si>
  <si>
    <t>1116</t>
  </si>
  <si>
    <t>種子島</t>
  </si>
  <si>
    <t>1117</t>
  </si>
  <si>
    <t>上中</t>
  </si>
  <si>
    <t>1118</t>
  </si>
  <si>
    <t>屋久島</t>
  </si>
  <si>
    <t>1119</t>
  </si>
  <si>
    <t>尾之間</t>
  </si>
  <si>
    <t>1120</t>
  </si>
  <si>
    <t>名瀬</t>
  </si>
  <si>
    <t>1121</t>
  </si>
  <si>
    <t>喜界島</t>
  </si>
  <si>
    <t>1122</t>
  </si>
  <si>
    <t>古仁屋</t>
  </si>
  <si>
    <t>1123</t>
  </si>
  <si>
    <t>伊仙</t>
  </si>
  <si>
    <t>1124</t>
  </si>
  <si>
    <t>沖永良部</t>
  </si>
  <si>
    <t>1125</t>
  </si>
  <si>
    <t>与論島</t>
  </si>
  <si>
    <t>1126</t>
  </si>
  <si>
    <t>伊是名</t>
  </si>
  <si>
    <t>1127</t>
  </si>
  <si>
    <t>奥</t>
  </si>
  <si>
    <t>1128</t>
  </si>
  <si>
    <t>与那覇岳</t>
  </si>
  <si>
    <t>1129</t>
  </si>
  <si>
    <t>本部</t>
  </si>
  <si>
    <t>1130</t>
  </si>
  <si>
    <t>東</t>
  </si>
  <si>
    <t>1131</t>
  </si>
  <si>
    <t>名護</t>
  </si>
  <si>
    <t>1132</t>
  </si>
  <si>
    <t>読谷</t>
  </si>
  <si>
    <t>1133</t>
  </si>
  <si>
    <t>金武</t>
  </si>
  <si>
    <t>1134</t>
  </si>
  <si>
    <t>久米島</t>
  </si>
  <si>
    <t>1135</t>
  </si>
  <si>
    <t>胡屋</t>
  </si>
  <si>
    <t>1136</t>
  </si>
  <si>
    <t>渡嘉敷</t>
  </si>
  <si>
    <t>1137</t>
  </si>
  <si>
    <t>那覇</t>
  </si>
  <si>
    <t>1138</t>
  </si>
  <si>
    <t>糸数</t>
  </si>
  <si>
    <t>1139</t>
  </si>
  <si>
    <t>南大東</t>
  </si>
  <si>
    <t>1140</t>
  </si>
  <si>
    <t>伊良部</t>
  </si>
  <si>
    <t>1141</t>
  </si>
  <si>
    <t>宮古島</t>
  </si>
  <si>
    <t>1142</t>
  </si>
  <si>
    <t>城辺</t>
  </si>
  <si>
    <t>1143</t>
  </si>
  <si>
    <t>多良間</t>
  </si>
  <si>
    <t>1144</t>
  </si>
  <si>
    <t>伊原間</t>
  </si>
  <si>
    <t>1145</t>
  </si>
  <si>
    <t>与那国島</t>
  </si>
  <si>
    <t>1146</t>
  </si>
  <si>
    <t>川平</t>
  </si>
  <si>
    <t>1147</t>
  </si>
  <si>
    <t>西表島</t>
  </si>
  <si>
    <t>1148</t>
  </si>
  <si>
    <t>石垣島</t>
  </si>
  <si>
    <t>1149</t>
  </si>
  <si>
    <t>大原</t>
  </si>
  <si>
    <t>1150</t>
  </si>
  <si>
    <t>波照間</t>
  </si>
  <si>
    <t>公共（６．５Ｇ／７．５Ｇ／１２Ｇ用）</t>
    <rPh sb="0" eb="2">
      <t>コウキョウ</t>
    </rPh>
    <rPh sb="16" eb="17">
      <t>ヨウ</t>
    </rPh>
    <phoneticPr fontId="5"/>
  </si>
  <si>
    <t>調整事項</t>
    <rPh sb="0" eb="2">
      <t>チョウセイ</t>
    </rPh>
    <rPh sb="2" eb="4">
      <t>ジコウ</t>
    </rPh>
    <phoneticPr fontId="5"/>
  </si>
  <si>
    <t>■偏波の希望（再掲）＝</t>
    <rPh sb="1" eb="3">
      <t>ヘンパ</t>
    </rPh>
    <rPh sb="4" eb="6">
      <t>キボウ</t>
    </rPh>
    <rPh sb="7" eb="9">
      <t>サイケイ</t>
    </rPh>
    <phoneticPr fontId="5"/>
  </si>
  <si>
    <t>＜連絡事項＞</t>
    <rPh sb="1" eb="3">
      <t>レンラク</t>
    </rPh>
    <rPh sb="3" eb="5">
      <t>ジコウ</t>
    </rPh>
    <phoneticPr fontId="5"/>
  </si>
  <si>
    <t>上記の中継区間に反射板局を含む場合、その局情報を右に記入する。
局番号は左の局→反射板→右の局の順に付与する。</t>
    <phoneticPr fontId="6"/>
  </si>
  <si>
    <t>反射板種別コード</t>
  </si>
  <si>
    <t>反射板名</t>
  </si>
  <si>
    <t>反射板幅</t>
  </si>
  <si>
    <t>反射板高</t>
  </si>
  <si>
    <t>000007</t>
  </si>
  <si>
    <t>反射板000*07</t>
  </si>
  <si>
    <t>000050</t>
  </si>
  <si>
    <t>反射板000*50</t>
  </si>
  <si>
    <t>000100</t>
  </si>
  <si>
    <t>反射板001*001</t>
  </si>
  <si>
    <t>000105</t>
  </si>
  <si>
    <t>反射板001*05</t>
  </si>
  <si>
    <t>000300</t>
  </si>
  <si>
    <t>反射板003*003</t>
  </si>
  <si>
    <t>000832</t>
  </si>
  <si>
    <t>反射板008*32</t>
  </si>
  <si>
    <t>002010</t>
  </si>
  <si>
    <t>反射板020*10</t>
  </si>
  <si>
    <t>002020</t>
  </si>
  <si>
    <t>反射板020*20</t>
  </si>
  <si>
    <t>002024</t>
  </si>
  <si>
    <t>反射板020*024</t>
  </si>
  <si>
    <t>002030</t>
  </si>
  <si>
    <t>反射板020*030</t>
  </si>
  <si>
    <t>002260</t>
  </si>
  <si>
    <t>反射板022*60</t>
  </si>
  <si>
    <t>002560</t>
  </si>
  <si>
    <t>反射板025*60</t>
  </si>
  <si>
    <t>003020</t>
  </si>
  <si>
    <t>反射板030*20</t>
  </si>
  <si>
    <t>003030</t>
  </si>
  <si>
    <t>反射板030*30</t>
  </si>
  <si>
    <t>003040</t>
  </si>
  <si>
    <t>反射板030*40</t>
  </si>
  <si>
    <t>003060</t>
  </si>
  <si>
    <t>反射板030*60</t>
  </si>
  <si>
    <t>003070</t>
  </si>
  <si>
    <t>反射板030*070</t>
  </si>
  <si>
    <t>004030</t>
  </si>
  <si>
    <t>反射板040*30</t>
  </si>
  <si>
    <t>004040</t>
  </si>
  <si>
    <t>反射板040*40</t>
  </si>
  <si>
    <t>004050</t>
  </si>
  <si>
    <t>反射板040*50</t>
  </si>
  <si>
    <t>004060</t>
  </si>
  <si>
    <t>反射板040*60</t>
  </si>
  <si>
    <t>004800</t>
  </si>
  <si>
    <t>反射板048*048</t>
  </si>
  <si>
    <t>005040</t>
  </si>
  <si>
    <t>反射板050*40</t>
  </si>
  <si>
    <t>005050</t>
  </si>
  <si>
    <t>反射板050*50</t>
  </si>
  <si>
    <t>005060</t>
  </si>
  <si>
    <t>反射板050*60</t>
  </si>
  <si>
    <t>005070</t>
  </si>
  <si>
    <t>反射板050*070</t>
  </si>
  <si>
    <t>005080</t>
  </si>
  <si>
    <t>反射板050*080</t>
  </si>
  <si>
    <t>005100</t>
  </si>
  <si>
    <t>反射板051*051</t>
  </si>
  <si>
    <t>005200</t>
  </si>
  <si>
    <t>反射板052*052</t>
  </si>
  <si>
    <t>005250</t>
  </si>
  <si>
    <t>反射板052*50</t>
  </si>
  <si>
    <t>005260</t>
  </si>
  <si>
    <t>反射板052*60</t>
  </si>
  <si>
    <t>005265</t>
  </si>
  <si>
    <t>反射板052*65</t>
  </si>
  <si>
    <t>005270</t>
  </si>
  <si>
    <t>反射板052*70</t>
  </si>
  <si>
    <t>005280</t>
  </si>
  <si>
    <t>反射板052*80</t>
  </si>
  <si>
    <t>005290</t>
  </si>
  <si>
    <t>反射板052*90</t>
  </si>
  <si>
    <t>005300</t>
  </si>
  <si>
    <t>反射板053*053</t>
  </si>
  <si>
    <t>005310</t>
  </si>
  <si>
    <t>反射板053*10</t>
  </si>
  <si>
    <t>005320</t>
  </si>
  <si>
    <t>反射板053*20</t>
  </si>
  <si>
    <t>005330</t>
  </si>
  <si>
    <t>反射板053*30</t>
  </si>
  <si>
    <t>005340</t>
  </si>
  <si>
    <t>反射板053*40</t>
  </si>
  <si>
    <t>005400</t>
  </si>
  <si>
    <t>反射板054*054</t>
  </si>
  <si>
    <t>005436</t>
  </si>
  <si>
    <t>反射板054*36</t>
  </si>
  <si>
    <t>005455</t>
  </si>
  <si>
    <t>反射板054*55</t>
  </si>
  <si>
    <t>005459</t>
  </si>
  <si>
    <t>反射板054*59</t>
  </si>
  <si>
    <t>005461</t>
  </si>
  <si>
    <t>反射板054*61</t>
  </si>
  <si>
    <t>005570</t>
  </si>
  <si>
    <t>反射板055*70</t>
  </si>
  <si>
    <t>005580</t>
  </si>
  <si>
    <t>反射板055*80</t>
  </si>
  <si>
    <t>005685</t>
  </si>
  <si>
    <t>反射板056*85</t>
  </si>
  <si>
    <t>006030</t>
  </si>
  <si>
    <t>反射板060*30</t>
  </si>
  <si>
    <t>006040</t>
  </si>
  <si>
    <t>反射板060*40</t>
  </si>
  <si>
    <t>006045</t>
  </si>
  <si>
    <t>反射板060*45</t>
  </si>
  <si>
    <t>006050</t>
  </si>
  <si>
    <t>反射板060*50</t>
  </si>
  <si>
    <t>006055</t>
  </si>
  <si>
    <t>反射板060*55</t>
  </si>
  <si>
    <t>006060</t>
  </si>
  <si>
    <t>反射板060*60</t>
  </si>
  <si>
    <t>006070</t>
  </si>
  <si>
    <t>反射板060*70</t>
  </si>
  <si>
    <t>006080</t>
  </si>
  <si>
    <t>反射板060*80</t>
  </si>
  <si>
    <t>006410</t>
  </si>
  <si>
    <t>反射板064*10</t>
  </si>
  <si>
    <t>006500</t>
  </si>
  <si>
    <t>反射板065*065</t>
  </si>
  <si>
    <t>007000</t>
  </si>
  <si>
    <t>反射板070*100</t>
  </si>
  <si>
    <t>007020</t>
  </si>
  <si>
    <t>反射板070*120</t>
  </si>
  <si>
    <t>007060</t>
  </si>
  <si>
    <t>反射板070*60</t>
  </si>
  <si>
    <t>007070</t>
  </si>
  <si>
    <t>反射板070*70</t>
  </si>
  <si>
    <t>007080</t>
  </si>
  <si>
    <t>反射板070*80</t>
  </si>
  <si>
    <t>007100</t>
  </si>
  <si>
    <t>反射板071*071</t>
  </si>
  <si>
    <t>007250</t>
  </si>
  <si>
    <t>反射板072*50</t>
  </si>
  <si>
    <t>008000</t>
  </si>
  <si>
    <t>反射板080*100</t>
  </si>
  <si>
    <t>008006</t>
  </si>
  <si>
    <t>反射板080*06</t>
  </si>
  <si>
    <t>008020</t>
  </si>
  <si>
    <t>反射板080*120</t>
  </si>
  <si>
    <t>008060</t>
  </si>
  <si>
    <t>反射板080*60</t>
  </si>
  <si>
    <t>008070</t>
  </si>
  <si>
    <t>反射板080*70</t>
  </si>
  <si>
    <t>008080</t>
  </si>
  <si>
    <t>反射板080*80</t>
  </si>
  <si>
    <t>008090</t>
  </si>
  <si>
    <t>反射板080*90</t>
  </si>
  <si>
    <t>008099</t>
  </si>
  <si>
    <t>反射板080*99</t>
  </si>
  <si>
    <t>008100</t>
  </si>
  <si>
    <t>反射板081*081</t>
  </si>
  <si>
    <t>008250</t>
  </si>
  <si>
    <t>反射板082*50</t>
  </si>
  <si>
    <t>008989</t>
  </si>
  <si>
    <t>反射板089*89</t>
  </si>
  <si>
    <t>009000</t>
  </si>
  <si>
    <t>反射板090*100</t>
  </si>
  <si>
    <t>009060</t>
  </si>
  <si>
    <t>反射板090*60</t>
  </si>
  <si>
    <t>009070</t>
  </si>
  <si>
    <t>反射板090*70</t>
  </si>
  <si>
    <t>009080</t>
  </si>
  <si>
    <t>反射板090*80</t>
  </si>
  <si>
    <t>009090</t>
  </si>
  <si>
    <t>反射板090*90</t>
  </si>
  <si>
    <t>009190</t>
  </si>
  <si>
    <t>反射板091*90</t>
  </si>
  <si>
    <t>009250</t>
  </si>
  <si>
    <t>反射板092*50</t>
  </si>
  <si>
    <t>009260</t>
  </si>
  <si>
    <t>反射板092*60</t>
  </si>
  <si>
    <t>009270</t>
  </si>
  <si>
    <t>反射板092*70</t>
  </si>
  <si>
    <t>009710</t>
  </si>
  <si>
    <t>反射板097*10</t>
  </si>
  <si>
    <t>010000</t>
  </si>
  <si>
    <t>反射板100*100</t>
  </si>
  <si>
    <t>010020</t>
  </si>
  <si>
    <t>反射板100*120</t>
  </si>
  <si>
    <t>010030</t>
  </si>
  <si>
    <t>反射板100*130</t>
  </si>
  <si>
    <t>010050</t>
  </si>
  <si>
    <t>反射板100*50</t>
  </si>
  <si>
    <t>010070</t>
  </si>
  <si>
    <t>反射板100*70</t>
  </si>
  <si>
    <t>010080</t>
  </si>
  <si>
    <t>反射板100*80</t>
  </si>
  <si>
    <t>010090</t>
  </si>
  <si>
    <t>反射板100*90</t>
  </si>
  <si>
    <t>010099</t>
  </si>
  <si>
    <t>反射板100*99</t>
  </si>
  <si>
    <t>010500</t>
  </si>
  <si>
    <t>反射板105*105</t>
  </si>
  <si>
    <t>011000</t>
  </si>
  <si>
    <t>反射板110*110</t>
  </si>
  <si>
    <t>012060</t>
  </si>
  <si>
    <t>反射板120*60</t>
  </si>
  <si>
    <t>012080</t>
  </si>
  <si>
    <t>反射板120*80</t>
  </si>
  <si>
    <t>012099</t>
  </si>
  <si>
    <t>反射板120*99</t>
  </si>
  <si>
    <t>012250</t>
  </si>
  <si>
    <t>反射板122*50</t>
  </si>
  <si>
    <t>013050</t>
  </si>
  <si>
    <t>反射板130*50</t>
  </si>
  <si>
    <t>013200</t>
  </si>
  <si>
    <t>反射板132*132</t>
  </si>
  <si>
    <t>013250</t>
  </si>
  <si>
    <t>反射板132*50</t>
  </si>
  <si>
    <t>013800</t>
  </si>
  <si>
    <t>反射板138*138</t>
  </si>
  <si>
    <t>014200</t>
  </si>
  <si>
    <t>反射板142*142</t>
  </si>
  <si>
    <t>014250</t>
  </si>
  <si>
    <t>反射板142*50</t>
  </si>
  <si>
    <t>014280</t>
  </si>
  <si>
    <t>反射板142*80</t>
  </si>
  <si>
    <t>015070</t>
  </si>
  <si>
    <t>反射板150*70</t>
  </si>
  <si>
    <t>015100</t>
  </si>
  <si>
    <t>反射板151*151</t>
  </si>
  <si>
    <t>015110</t>
  </si>
  <si>
    <t>反射板151*10</t>
  </si>
  <si>
    <t>015250</t>
  </si>
  <si>
    <t>反射板152*50</t>
  </si>
  <si>
    <t>016250</t>
  </si>
  <si>
    <t>反射板162*50</t>
  </si>
  <si>
    <t>016270</t>
  </si>
  <si>
    <t>反射板162*70</t>
  </si>
  <si>
    <t>019100</t>
  </si>
  <si>
    <t>反射板191*191</t>
  </si>
  <si>
    <t>019200</t>
  </si>
  <si>
    <t>反射板192*192</t>
  </si>
  <si>
    <t>019250</t>
  </si>
  <si>
    <t>反射板192*50</t>
  </si>
  <si>
    <t>020100</t>
  </si>
  <si>
    <t>反射板201*201</t>
  </si>
  <si>
    <t>020200</t>
  </si>
  <si>
    <t>反射板202*202</t>
  </si>
  <si>
    <t>020250</t>
  </si>
  <si>
    <t>反射板202*50</t>
  </si>
  <si>
    <t>021200</t>
  </si>
  <si>
    <t>反射板212*212</t>
  </si>
  <si>
    <t>022050</t>
  </si>
  <si>
    <t>反射板220*50</t>
  </si>
  <si>
    <t>022200</t>
  </si>
  <si>
    <t>反射板222*222</t>
  </si>
  <si>
    <t>023100</t>
  </si>
  <si>
    <t>反射板231*231</t>
  </si>
  <si>
    <t>023250</t>
  </si>
  <si>
    <t>反射板232*50</t>
  </si>
  <si>
    <t>024200</t>
  </si>
  <si>
    <t>反射板242*242</t>
  </si>
  <si>
    <t>024280</t>
  </si>
  <si>
    <t>反射板242*80</t>
  </si>
  <si>
    <t>025200</t>
  </si>
  <si>
    <t>反射板252*252</t>
  </si>
  <si>
    <t>026080</t>
  </si>
  <si>
    <t>反射板260*80</t>
  </si>
  <si>
    <t>026200</t>
  </si>
  <si>
    <t>反射板262*262</t>
  </si>
  <si>
    <t>026270</t>
  </si>
  <si>
    <t>反射板262*70</t>
  </si>
  <si>
    <t>027080</t>
  </si>
  <si>
    <t>反射板270*80</t>
  </si>
  <si>
    <t>030200</t>
  </si>
  <si>
    <t>反射板302*302</t>
  </si>
  <si>
    <t>030250</t>
  </si>
  <si>
    <t>反射板302*50</t>
  </si>
  <si>
    <t>030280</t>
  </si>
  <si>
    <t>反射板302*80</t>
  </si>
  <si>
    <t>034100</t>
  </si>
  <si>
    <t>反射板341*341</t>
  </si>
  <si>
    <t>037200</t>
  </si>
  <si>
    <t>反射板372*372</t>
  </si>
  <si>
    <t>040050</t>
  </si>
  <si>
    <t>反射板400*50</t>
  </si>
  <si>
    <t>040100</t>
  </si>
  <si>
    <t>反射板401*401</t>
  </si>
  <si>
    <t>042050</t>
  </si>
  <si>
    <t>反射板420*50</t>
  </si>
  <si>
    <t>043200</t>
  </si>
  <si>
    <t>反射板432*432</t>
  </si>
  <si>
    <t>045250</t>
  </si>
  <si>
    <t>反射板452*50</t>
  </si>
  <si>
    <t>048200</t>
  </si>
  <si>
    <t>反射板482*482</t>
  </si>
  <si>
    <t>049200</t>
  </si>
  <si>
    <t>反射板492*492</t>
  </si>
  <si>
    <t>053100</t>
  </si>
  <si>
    <t>反射板531*531</t>
  </si>
  <si>
    <t>066100</t>
  </si>
  <si>
    <t>反射板661*661</t>
  </si>
  <si>
    <t>080060</t>
  </si>
  <si>
    <t>反射板800*60</t>
  </si>
  <si>
    <t>01局送信電力制御量</t>
    <rPh sb="2" eb="3">
      <t>キョク</t>
    </rPh>
    <rPh sb="3" eb="5">
      <t>ソウシン</t>
    </rPh>
    <rPh sb="5" eb="7">
      <t>デンリョク</t>
    </rPh>
    <rPh sb="7" eb="9">
      <t>セイギョ</t>
    </rPh>
    <rPh sb="9" eb="10">
      <t>リョウ</t>
    </rPh>
    <phoneticPr fontId="5"/>
  </si>
  <si>
    <t>15局送信電力制御量</t>
    <rPh sb="2" eb="3">
      <t>キョク</t>
    </rPh>
    <rPh sb="3" eb="5">
      <t>ソウシン</t>
    </rPh>
    <rPh sb="5" eb="7">
      <t>デンリョク</t>
    </rPh>
    <rPh sb="7" eb="9">
      <t>セイギョ</t>
    </rPh>
    <rPh sb="9" eb="10">
      <t>リョウ</t>
    </rPh>
    <phoneticPr fontId="5"/>
  </si>
  <si>
    <t>区間名</t>
    <rPh sb="0" eb="2">
      <t>クカン</t>
    </rPh>
    <rPh sb="2" eb="3">
      <t>メイ</t>
    </rPh>
    <phoneticPr fontId="5"/>
  </si>
  <si>
    <t>反射板角度は2枚反射板の場合に記入する</t>
    <phoneticPr fontId="5"/>
  </si>
  <si>
    <t>欄外（印刷範囲外）　入力内容チェック</t>
    <phoneticPr fontId="5"/>
  </si>
  <si>
    <t>アンテナ種別コード</t>
    <phoneticPr fontId="5"/>
  </si>
  <si>
    <t>周波数コード</t>
    <phoneticPr fontId="5"/>
  </si>
  <si>
    <t>アンテナ名</t>
    <phoneticPr fontId="5"/>
  </si>
  <si>
    <t>アンテナ利得</t>
    <phoneticPr fontId="5"/>
  </si>
  <si>
    <t>■受信入力調整の方法＝</t>
    <phoneticPr fontId="5"/>
  </si>
  <si>
    <t>コード</t>
    <phoneticPr fontId="5"/>
  </si>
  <si>
    <t>001010</t>
  </si>
  <si>
    <t>反射板010*10</t>
  </si>
  <si>
    <t>008050</t>
  </si>
  <si>
    <t>反射板080*50</t>
  </si>
  <si>
    <t>012100</t>
  </si>
  <si>
    <t>反射板120*100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</si>
</sst>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numFmt numFmtId="177" formatCode="0.00_ "/>
    <numFmt numFmtId="178" formatCode="00"/>
    <numFmt numFmtId="179" formatCode="0_ "/>
    <numFmt numFmtId="180" formatCode="0.0_ "/>
    <numFmt numFmtId="181" formatCode="#,##0.0"/>
    <numFmt numFmtId="182" formatCode="0.0_);[Red]\(0.0\)"/>
  </numFmts>
  <fonts count="21">
    <font>
      <sz val="11"/>
      <name val="ＭＳ Ｐゴシック"/>
      <family val="3"/>
      <charset val="128"/>
    </font>
    <font>
      <sz val="11"/>
      <name val="ＭＳ Ｐゴシック"/>
      <family val="3"/>
      <charset val="128"/>
    </font>
    <font>
      <sz val="11"/>
      <name val="ＭＳ Ｐゴシック"/>
      <family val="3"/>
      <charset val="128"/>
    </font>
    <font>
      <b/>
      <i/>
      <sz val="16"/>
      <name val="Helv"/>
      <family val="2"/>
    </font>
    <font>
      <sz val="10"/>
      <name val="Arial"/>
      <family val="2"/>
    </font>
    <font>
      <sz val="6"/>
      <name val="ＭＳ Ｐゴシック"/>
      <family val="3"/>
      <charset val="128"/>
    </font>
    <font>
      <sz val="20"/>
      <name val="ＭＳ Ｐ明朝"/>
      <family val="1"/>
      <charset val="128"/>
    </font>
    <font>
      <sz val="10"/>
      <name val="ＭＳ Ｐ明朝"/>
      <family val="1"/>
      <charset val="128"/>
    </font>
    <font>
      <sz val="16"/>
      <name val="ＭＳ Ｐ明朝"/>
      <family val="1"/>
      <charset val="128"/>
    </font>
    <font>
      <sz val="10"/>
      <name val="ＭＳ Ｐゴシック"/>
      <family val="3"/>
      <charset val="128"/>
    </font>
    <font>
      <sz val="6"/>
      <name val="ＭＳ Ｐ明朝"/>
      <family val="1"/>
      <charset val="128"/>
    </font>
    <font>
      <sz val="12"/>
      <name val="ＭＳ Ｐ明朝"/>
      <family val="1"/>
      <charset val="128"/>
    </font>
    <font>
      <sz val="12"/>
      <name val="ＭＳ Ｐゴシック"/>
      <family val="3"/>
      <charset val="128"/>
    </font>
    <font>
      <sz val="11"/>
      <name val="ＭＳ Ｐ明朝"/>
      <family val="1"/>
      <charset val="128"/>
    </font>
    <font>
      <sz val="18"/>
      <name val="ＭＳ Ｐ明朝"/>
      <family val="1"/>
      <charset val="128"/>
    </font>
    <font>
      <sz val="18"/>
      <name val="ＭＳ Ｐゴシック"/>
      <family val="3"/>
      <charset val="128"/>
    </font>
    <font>
      <sz val="11"/>
      <color indexed="9"/>
      <name val="ＭＳ Ｐゴシック"/>
      <family val="3"/>
      <charset val="128"/>
    </font>
    <font>
      <b/>
      <sz val="11"/>
      <color indexed="18"/>
      <name val="ＭＳ Ｐゴシック"/>
      <family val="3"/>
      <charset val="128"/>
    </font>
    <font>
      <sz val="9"/>
      <name val="ＭＳ Ｐ明朝"/>
      <family val="1"/>
      <charset val="128"/>
    </font>
    <font>
      <sz val="9"/>
      <color indexed="81"/>
      <name val="MS P 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indexed="22"/>
        <bgColor indexed="64"/>
      </patternFill>
    </fill>
  </fills>
  <borders count="1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23"/>
      </top>
      <bottom style="medium">
        <color indexed="23"/>
      </bottom>
      <diagonal/>
    </border>
    <border>
      <left style="thin">
        <color indexed="64"/>
      </left>
      <right style="thin">
        <color indexed="64"/>
      </right>
      <top style="thin">
        <color indexed="64"/>
      </top>
      <bottom style="thin">
        <color indexed="64"/>
      </bottom>
      <diagonal/>
    </border>
    <border>
      <left/>
      <right/>
      <top style="thin">
        <color indexed="2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176" fontId="3" fillId="0" borderId="0"/>
    <xf numFmtId="0" fontId="4" fillId="0" borderId="0"/>
    <xf numFmtId="0" fontId="1" fillId="0" borderId="0">
      <alignment vertical="center"/>
    </xf>
  </cellStyleXfs>
  <cellXfs count="246">
    <xf numFmtId="0" fontId="0" fillId="0" borderId="0" xfId="0"/>
    <xf numFmtId="0" fontId="7" fillId="0" borderId="0" xfId="0" applyFont="1"/>
    <xf numFmtId="0" fontId="7" fillId="0" borderId="0" xfId="0" applyFont="1" applyAlignment="1">
      <alignment vertical="center"/>
    </xf>
    <xf numFmtId="0" fontId="7" fillId="2" borderId="1" xfId="0" applyFont="1" applyFill="1" applyBorder="1" applyAlignment="1">
      <alignment horizontal="center" vertical="center"/>
    </xf>
    <xf numFmtId="49" fontId="7" fillId="2" borderId="1" xfId="0" applyNumberFormat="1"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vertical="center"/>
    </xf>
    <xf numFmtId="0" fontId="7" fillId="2" borderId="5" xfId="0" applyFont="1" applyFill="1" applyBorder="1" applyAlignment="1">
      <alignment vertical="center"/>
    </xf>
    <xf numFmtId="0" fontId="7" fillId="2" borderId="6" xfId="0" applyFont="1" applyFill="1" applyBorder="1" applyAlignment="1">
      <alignment horizontal="right" vertical="center"/>
    </xf>
    <xf numFmtId="0" fontId="7" fillId="2" borderId="7" xfId="0" applyFont="1" applyFill="1" applyBorder="1" applyAlignment="1">
      <alignment horizontal="left"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10" fillId="2" borderId="2" xfId="0" applyFont="1" applyFill="1" applyBorder="1" applyAlignment="1">
      <alignment horizontal="left" vertical="center"/>
    </xf>
    <xf numFmtId="0" fontId="8" fillId="2" borderId="1" xfId="0" applyFont="1" applyFill="1" applyBorder="1" applyAlignment="1">
      <alignment horizontal="center" vertical="center"/>
    </xf>
    <xf numFmtId="0" fontId="8" fillId="2" borderId="1" xfId="0" applyFont="1" applyFill="1" applyBorder="1" applyAlignment="1">
      <alignment vertical="center"/>
    </xf>
    <xf numFmtId="0" fontId="7" fillId="2" borderId="0" xfId="0" applyFont="1" applyFill="1" applyAlignment="1">
      <alignment horizontal="center" vertical="center"/>
    </xf>
    <xf numFmtId="0" fontId="7" fillId="2" borderId="3" xfId="0" applyFont="1" applyFill="1" applyBorder="1" applyAlignment="1">
      <alignment vertical="center"/>
    </xf>
    <xf numFmtId="0" fontId="14" fillId="0" borderId="0" xfId="0" applyFont="1" applyAlignment="1">
      <alignment horizontal="centerContinuous"/>
    </xf>
    <xf numFmtId="0" fontId="15" fillId="0" borderId="0" xfId="0" applyFont="1"/>
    <xf numFmtId="49" fontId="15" fillId="0" borderId="0" xfId="0" applyNumberFormat="1" applyFont="1"/>
    <xf numFmtId="49" fontId="0" fillId="0" borderId="0" xfId="0" applyNumberFormat="1"/>
    <xf numFmtId="49" fontId="16" fillId="0" borderId="0" xfId="0" applyNumberFormat="1" applyFont="1"/>
    <xf numFmtId="49" fontId="17" fillId="0" borderId="8" xfId="0" applyNumberFormat="1" applyFont="1" applyBorder="1" applyAlignment="1">
      <alignment horizontal="center" vertical="center"/>
    </xf>
    <xf numFmtId="49" fontId="1" fillId="0" borderId="9" xfId="3" applyNumberFormat="1" applyBorder="1" applyAlignment="1">
      <alignment horizontal="right" vertical="center"/>
    </xf>
    <xf numFmtId="0" fontId="1" fillId="0" borderId="9" xfId="3" applyBorder="1">
      <alignment vertical="center"/>
    </xf>
    <xf numFmtId="49" fontId="0" fillId="0" borderId="10" xfId="0" applyNumberFormat="1" applyBorder="1" applyAlignment="1">
      <alignment vertical="center"/>
    </xf>
    <xf numFmtId="49" fontId="1" fillId="0" borderId="0" xfId="3" applyNumberFormat="1">
      <alignment vertical="center"/>
    </xf>
    <xf numFmtId="0" fontId="16" fillId="0" borderId="0" xfId="0" applyFont="1"/>
    <xf numFmtId="0" fontId="2" fillId="0" borderId="11" xfId="3" applyFont="1" applyBorder="1" applyAlignment="1">
      <alignment horizontal="right" vertical="center"/>
    </xf>
    <xf numFmtId="0" fontId="1" fillId="0" borderId="11" xfId="3" applyBorder="1">
      <alignment vertical="center"/>
    </xf>
    <xf numFmtId="0" fontId="11" fillId="0" borderId="0" xfId="0" applyFont="1" applyAlignment="1">
      <alignment horizontal="centerContinuous" vertical="center"/>
    </xf>
    <xf numFmtId="0" fontId="7" fillId="0" borderId="0" xfId="0" applyFont="1" applyAlignment="1">
      <alignment horizontal="centerContinuous" vertical="center"/>
    </xf>
    <xf numFmtId="0" fontId="7" fillId="0" borderId="0" xfId="0" applyFont="1" applyAlignment="1">
      <alignment horizontal="right"/>
    </xf>
    <xf numFmtId="0" fontId="7" fillId="0" borderId="4" xfId="0" applyFont="1" applyBorder="1"/>
    <xf numFmtId="49" fontId="7" fillId="0" borderId="0" xfId="0" applyNumberFormat="1" applyFont="1" applyAlignment="1">
      <alignment horizontal="right"/>
    </xf>
    <xf numFmtId="49" fontId="7" fillId="0" borderId="0" xfId="0" applyNumberFormat="1" applyFont="1"/>
    <xf numFmtId="49" fontId="20" fillId="0" borderId="0" xfId="0" applyNumberFormat="1" applyFont="1"/>
    <xf numFmtId="0" fontId="20" fillId="0" borderId="0" xfId="0" applyFont="1"/>
    <xf numFmtId="49" fontId="20" fillId="0" borderId="0" xfId="3" applyNumberFormat="1" applyFont="1">
      <alignment vertical="center"/>
    </xf>
    <xf numFmtId="0" fontId="20" fillId="0" borderId="0" xfId="3" applyFont="1">
      <alignment vertical="center"/>
    </xf>
    <xf numFmtId="49" fontId="7" fillId="0" borderId="3" xfId="0" applyNumberFormat="1" applyFont="1" applyBorder="1" applyAlignment="1" applyProtection="1">
      <alignment horizontal="center" vertical="center"/>
      <protection locked="0"/>
    </xf>
    <xf numFmtId="180" fontId="13" fillId="0" borderId="1" xfId="0" applyNumberFormat="1" applyFont="1" applyBorder="1" applyAlignment="1" applyProtection="1">
      <alignment horizontal="center" vertical="center"/>
      <protection locked="0"/>
    </xf>
    <xf numFmtId="0" fontId="7" fillId="0" borderId="12" xfId="0" applyFont="1" applyBorder="1" applyAlignment="1">
      <alignment horizontal="center" vertical="top" wrapText="1"/>
    </xf>
    <xf numFmtId="0" fontId="7" fillId="0" borderId="4" xfId="0" applyFont="1" applyBorder="1" applyAlignment="1">
      <alignment horizontal="center" vertical="top" wrapText="1"/>
    </xf>
    <xf numFmtId="0" fontId="7" fillId="0" borderId="6" xfId="0" applyFont="1" applyBorder="1" applyAlignment="1">
      <alignment horizontal="center" vertical="top" wrapText="1"/>
    </xf>
    <xf numFmtId="0" fontId="7" fillId="0" borderId="15" xfId="0" applyFont="1" applyBorder="1" applyAlignment="1">
      <alignment horizontal="center" vertical="top" wrapText="1"/>
    </xf>
    <xf numFmtId="49" fontId="7" fillId="0" borderId="4" xfId="0" applyNumberFormat="1" applyFont="1" applyBorder="1" applyAlignment="1" applyProtection="1">
      <alignment vertical="top" wrapText="1"/>
      <protection locked="0"/>
    </xf>
    <xf numFmtId="0" fontId="7" fillId="0" borderId="4" xfId="0" applyFont="1" applyBorder="1" applyAlignment="1" applyProtection="1">
      <alignment vertical="top" wrapText="1"/>
      <protection locked="0"/>
    </xf>
    <xf numFmtId="0" fontId="7" fillId="0" borderId="5" xfId="0" applyFont="1" applyBorder="1" applyAlignment="1" applyProtection="1">
      <alignment vertical="top" wrapText="1"/>
      <protection locked="0"/>
    </xf>
    <xf numFmtId="0" fontId="7" fillId="0" borderId="15" xfId="0" applyFont="1" applyBorder="1" applyAlignment="1" applyProtection="1">
      <alignment vertical="top" wrapText="1"/>
      <protection locked="0"/>
    </xf>
    <xf numFmtId="0" fontId="7" fillId="0" borderId="7" xfId="0" applyFont="1" applyBorder="1" applyAlignment="1" applyProtection="1">
      <alignment vertical="top" wrapText="1"/>
      <protection locked="0"/>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 xfId="0" applyFont="1" applyFill="1" applyBorder="1" applyAlignment="1">
      <alignment horizontal="left"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1" fontId="7" fillId="0" borderId="3" xfId="0" applyNumberFormat="1" applyFont="1" applyBorder="1" applyAlignment="1" applyProtection="1">
      <alignment horizontal="center" vertical="center"/>
      <protection locked="0"/>
    </xf>
    <xf numFmtId="178" fontId="13" fillId="0" borderId="1" xfId="0" applyNumberFormat="1" applyFont="1" applyBorder="1" applyAlignment="1" applyProtection="1">
      <alignment vertical="center"/>
      <protection locked="0"/>
    </xf>
    <xf numFmtId="178" fontId="13" fillId="0" borderId="2" xfId="0" applyNumberFormat="1" applyFont="1" applyBorder="1" applyAlignment="1" applyProtection="1">
      <alignment vertical="center"/>
      <protection locked="0"/>
    </xf>
    <xf numFmtId="0" fontId="7" fillId="2" borderId="3" xfId="0" applyFont="1" applyFill="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178" fontId="13" fillId="0" borderId="1" xfId="0" applyNumberFormat="1" applyFont="1" applyBorder="1" applyAlignment="1" applyProtection="1">
      <alignment horizontal="center" vertical="center"/>
      <protection locked="0"/>
    </xf>
    <xf numFmtId="178" fontId="13" fillId="0" borderId="2" xfId="0" applyNumberFormat="1" applyFont="1" applyBorder="1" applyAlignment="1" applyProtection="1">
      <alignment horizontal="center" vertical="center"/>
      <protection locked="0"/>
    </xf>
    <xf numFmtId="0" fontId="7" fillId="2" borderId="3" xfId="0" applyFont="1" applyFill="1" applyBorder="1" applyAlignment="1">
      <alignment horizontal="left" vertical="center"/>
    </xf>
    <xf numFmtId="0" fontId="7" fillId="2" borderId="2" xfId="0" applyFont="1" applyFill="1" applyBorder="1" applyAlignment="1">
      <alignment horizontal="left" vertical="center"/>
    </xf>
    <xf numFmtId="49" fontId="7" fillId="0" borderId="9"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protection locked="0"/>
    </xf>
    <xf numFmtId="180" fontId="7" fillId="0" borderId="1" xfId="0" applyNumberFormat="1" applyFont="1" applyBorder="1" applyAlignment="1" applyProtection="1">
      <alignment horizontal="center" vertical="center"/>
      <protection locked="0"/>
    </xf>
    <xf numFmtId="177" fontId="7" fillId="0" borderId="1" xfId="0" applyNumberFormat="1" applyFont="1" applyBorder="1" applyAlignment="1" applyProtection="1">
      <alignment horizontal="center" vertical="center"/>
      <protection locked="0"/>
    </xf>
    <xf numFmtId="49" fontId="7" fillId="2" borderId="3" xfId="0" applyNumberFormat="1" applyFont="1" applyFill="1" applyBorder="1"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1" xfId="0" applyBorder="1" applyAlignment="1">
      <alignment horizontal="center" vertical="center"/>
    </xf>
    <xf numFmtId="0" fontId="0" fillId="0" borderId="2" xfId="0" applyBorder="1" applyAlignment="1">
      <alignment horizontal="center" vertical="center"/>
    </xf>
    <xf numFmtId="0" fontId="7" fillId="2" borderId="12" xfId="0" applyFont="1" applyFill="1" applyBorder="1" applyAlignment="1">
      <alignment horizontal="center" vertical="center" textRotation="255"/>
    </xf>
    <xf numFmtId="0" fontId="7" fillId="2" borderId="5" xfId="0" applyFont="1" applyFill="1" applyBorder="1" applyAlignment="1">
      <alignment horizontal="center" vertical="center" textRotation="255"/>
    </xf>
    <xf numFmtId="0" fontId="7" fillId="2" borderId="13" xfId="0" applyFont="1" applyFill="1" applyBorder="1" applyAlignment="1">
      <alignment horizontal="center" vertical="center" textRotation="255"/>
    </xf>
    <xf numFmtId="0" fontId="7" fillId="2" borderId="14"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2" borderId="7" xfId="0" applyFont="1" applyFill="1" applyBorder="1" applyAlignment="1">
      <alignment horizontal="center" vertical="center" textRotation="255"/>
    </xf>
    <xf numFmtId="0" fontId="7" fillId="2" borderId="12" xfId="0" applyFont="1" applyFill="1" applyBorder="1" applyAlignment="1">
      <alignment vertical="center"/>
    </xf>
    <xf numFmtId="0" fontId="7" fillId="2" borderId="4" xfId="0" applyFont="1" applyFill="1" applyBorder="1" applyAlignment="1">
      <alignment vertical="center"/>
    </xf>
    <xf numFmtId="0" fontId="7" fillId="2" borderId="5" xfId="0" applyFont="1" applyFill="1" applyBorder="1" applyAlignment="1">
      <alignment vertical="center"/>
    </xf>
    <xf numFmtId="0" fontId="7" fillId="2" borderId="13" xfId="0" applyFont="1" applyFill="1" applyBorder="1" applyAlignment="1">
      <alignment vertical="center"/>
    </xf>
    <xf numFmtId="0" fontId="7" fillId="2" borderId="0" xfId="0" applyFont="1" applyFill="1" applyAlignment="1">
      <alignment vertical="center"/>
    </xf>
    <xf numFmtId="0" fontId="7" fillId="2" borderId="14" xfId="0" applyFont="1" applyFill="1" applyBorder="1" applyAlignment="1">
      <alignment vertical="center"/>
    </xf>
    <xf numFmtId="0" fontId="7" fillId="2" borderId="6" xfId="0" applyFont="1" applyFill="1" applyBorder="1" applyAlignment="1">
      <alignment vertical="center"/>
    </xf>
    <xf numFmtId="0" fontId="7" fillId="2" borderId="15" xfId="0" applyFont="1" applyFill="1" applyBorder="1" applyAlignment="1">
      <alignment vertical="center"/>
    </xf>
    <xf numFmtId="0" fontId="7" fillId="2" borderId="7" xfId="0" applyFont="1" applyFill="1" applyBorder="1" applyAlignment="1">
      <alignment vertical="center"/>
    </xf>
    <xf numFmtId="0" fontId="0" fillId="0" borderId="1" xfId="0" applyBorder="1" applyAlignment="1">
      <alignment horizontal="left" vertical="center"/>
    </xf>
    <xf numFmtId="0" fontId="0" fillId="0" borderId="2" xfId="0" applyBorder="1" applyAlignment="1">
      <alignment horizontal="left" vertical="center"/>
    </xf>
    <xf numFmtId="0" fontId="7" fillId="2" borderId="15" xfId="0" applyFont="1" applyFill="1" applyBorder="1" applyAlignment="1">
      <alignment horizontal="left" vertical="center"/>
    </xf>
    <xf numFmtId="0" fontId="0" fillId="0" borderId="15" xfId="0" applyBorder="1" applyAlignment="1">
      <alignment horizontal="left" vertical="center"/>
    </xf>
    <xf numFmtId="0" fontId="0" fillId="0" borderId="7" xfId="0" applyBorder="1" applyAlignment="1">
      <alignment horizontal="left" vertical="center"/>
    </xf>
    <xf numFmtId="180" fontId="7" fillId="0" borderId="9" xfId="0" applyNumberFormat="1" applyFont="1" applyBorder="1" applyAlignment="1" applyProtection="1">
      <alignment horizontal="center" vertical="center"/>
      <protection locked="0"/>
    </xf>
    <xf numFmtId="180" fontId="7" fillId="0" borderId="3" xfId="0" applyNumberFormat="1" applyFont="1" applyBorder="1" applyAlignment="1" applyProtection="1">
      <alignment horizontal="center" vertical="center"/>
      <protection locked="0"/>
    </xf>
    <xf numFmtId="0" fontId="0" fillId="0" borderId="4" xfId="0" applyBorder="1" applyAlignment="1">
      <alignment horizontal="center" vertical="center" textRotation="255"/>
    </xf>
    <xf numFmtId="0" fontId="0" fillId="0" borderId="13" xfId="0" applyBorder="1" applyAlignment="1">
      <alignment horizontal="center" vertical="center" textRotation="255"/>
    </xf>
    <xf numFmtId="0" fontId="0" fillId="0" borderId="0" xfId="0" applyAlignment="1">
      <alignment horizontal="center" vertical="center" textRotation="255"/>
    </xf>
    <xf numFmtId="0" fontId="0" fillId="0" borderId="6" xfId="0" applyBorder="1" applyAlignment="1">
      <alignment horizontal="center" vertical="center" textRotation="255"/>
    </xf>
    <xf numFmtId="0" fontId="0" fillId="0" borderId="15" xfId="0" applyBorder="1" applyAlignment="1">
      <alignment horizontal="center" vertical="center" textRotation="255"/>
    </xf>
    <xf numFmtId="0" fontId="7" fillId="2" borderId="4" xfId="0" applyFont="1" applyFill="1" applyBorder="1" applyAlignment="1">
      <alignment horizontal="center" vertical="center" textRotation="255"/>
    </xf>
    <xf numFmtId="0" fontId="0" fillId="0" borderId="5" xfId="0" applyBorder="1" applyAlignment="1">
      <alignment horizontal="center" vertical="center" textRotation="255"/>
    </xf>
    <xf numFmtId="0" fontId="0" fillId="0" borderId="14" xfId="0" applyBorder="1" applyAlignment="1">
      <alignment horizontal="center" vertical="center" textRotation="255"/>
    </xf>
    <xf numFmtId="0" fontId="0" fillId="0" borderId="7" xfId="0" applyBorder="1" applyAlignment="1">
      <alignment horizontal="center" vertical="center" textRotation="255"/>
    </xf>
    <xf numFmtId="0" fontId="7" fillId="2" borderId="9" xfId="0" applyFont="1" applyFill="1" applyBorder="1" applyAlignment="1">
      <alignment horizontal="left" vertical="center"/>
    </xf>
    <xf numFmtId="49" fontId="7" fillId="2" borderId="1"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0" fontId="7" fillId="2" borderId="9" xfId="0" applyFont="1" applyFill="1" applyBorder="1" applyAlignment="1">
      <alignment horizontal="left" vertical="center" wrapText="1"/>
    </xf>
    <xf numFmtId="177" fontId="7" fillId="2" borderId="3" xfId="0" applyNumberFormat="1" applyFont="1" applyFill="1" applyBorder="1" applyAlignment="1" applyProtection="1">
      <alignment horizontal="center" vertical="center"/>
      <protection locked="0"/>
    </xf>
    <xf numFmtId="0" fontId="0" fillId="2" borderId="1" xfId="0" applyFill="1" applyBorder="1" applyAlignment="1">
      <alignment horizontal="center" vertical="center"/>
    </xf>
    <xf numFmtId="0" fontId="0" fillId="2" borderId="2" xfId="0" applyFill="1" applyBorder="1" applyAlignment="1">
      <alignment horizontal="center" vertical="center"/>
    </xf>
    <xf numFmtId="49" fontId="13" fillId="0" borderId="1" xfId="0" applyNumberFormat="1"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49" fontId="7" fillId="2" borderId="3" xfId="0" applyNumberFormat="1" applyFont="1" applyFill="1" applyBorder="1" applyAlignment="1">
      <alignment horizontal="center" vertical="center"/>
    </xf>
    <xf numFmtId="177" fontId="7" fillId="2" borderId="3" xfId="0" applyNumberFormat="1" applyFont="1" applyFill="1" applyBorder="1" applyAlignment="1">
      <alignment horizontal="center" vertical="center"/>
    </xf>
    <xf numFmtId="177" fontId="0" fillId="2" borderId="1" xfId="0" applyNumberFormat="1" applyFill="1" applyBorder="1" applyAlignment="1">
      <alignment horizontal="center" vertical="center"/>
    </xf>
    <xf numFmtId="1" fontId="7" fillId="2" borderId="1" xfId="0" applyNumberFormat="1" applyFont="1" applyFill="1" applyBorder="1" applyAlignment="1">
      <alignment horizontal="center" vertical="center"/>
    </xf>
    <xf numFmtId="179" fontId="7" fillId="2" borderId="1" xfId="0" applyNumberFormat="1" applyFont="1" applyFill="1" applyBorder="1" applyAlignment="1">
      <alignment horizontal="center" vertical="center"/>
    </xf>
    <xf numFmtId="179" fontId="7"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0" fontId="7" fillId="2" borderId="9" xfId="0" applyFont="1" applyFill="1" applyBorder="1" applyAlignment="1">
      <alignment horizontal="center" vertical="center" textRotation="255"/>
    </xf>
    <xf numFmtId="0" fontId="7" fillId="0" borderId="1" xfId="0" applyFont="1" applyBorder="1" applyAlignment="1" applyProtection="1">
      <alignment horizontal="center" vertical="center"/>
      <protection locked="0"/>
    </xf>
    <xf numFmtId="180" fontId="0" fillId="0" borderId="1" xfId="0" applyNumberFormat="1" applyBorder="1" applyAlignment="1" applyProtection="1">
      <alignment horizontal="center" vertical="center"/>
      <protection locked="0"/>
    </xf>
    <xf numFmtId="179" fontId="0" fillId="0" borderId="1" xfId="0" applyNumberFormat="1" applyBorder="1" applyAlignment="1" applyProtection="1">
      <alignment horizontal="center" vertical="center"/>
      <protection locked="0"/>
    </xf>
    <xf numFmtId="179" fontId="7" fillId="2" borderId="3" xfId="0" applyNumberFormat="1" applyFont="1" applyFill="1" applyBorder="1" applyAlignment="1">
      <alignment horizontal="right" vertical="center"/>
    </xf>
    <xf numFmtId="179" fontId="7" fillId="2" borderId="1" xfId="0" applyNumberFormat="1" applyFont="1" applyFill="1" applyBorder="1" applyAlignment="1">
      <alignment horizontal="right" vertical="center"/>
    </xf>
    <xf numFmtId="49" fontId="18" fillId="2" borderId="6" xfId="0" applyNumberFormat="1" applyFont="1" applyFill="1" applyBorder="1" applyAlignment="1">
      <alignment horizontal="left" vertical="center" wrapText="1"/>
    </xf>
    <xf numFmtId="0" fontId="18" fillId="2" borderId="15"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8" fillId="2" borderId="9" xfId="0" applyFont="1" applyFill="1" applyBorder="1" applyAlignment="1">
      <alignment horizontal="center" vertical="center"/>
    </xf>
    <xf numFmtId="178" fontId="7" fillId="2" borderId="1" xfId="0" applyNumberFormat="1"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0" xfId="0" applyFont="1" applyFill="1" applyAlignment="1">
      <alignment horizontal="center" vertical="center"/>
    </xf>
    <xf numFmtId="0" fontId="9" fillId="2" borderId="14"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7" xfId="0" applyFont="1" applyFill="1" applyBorder="1" applyAlignment="1">
      <alignment horizontal="center" vertical="center"/>
    </xf>
    <xf numFmtId="0" fontId="7" fillId="2" borderId="9" xfId="0" applyFont="1" applyFill="1" applyBorder="1" applyAlignment="1">
      <alignment vertical="center" textRotation="255"/>
    </xf>
    <xf numFmtId="49" fontId="7" fillId="2" borderId="13" xfId="0" applyNumberFormat="1" applyFont="1" applyFill="1" applyBorder="1" applyAlignment="1">
      <alignment horizontal="left" vertical="center"/>
    </xf>
    <xf numFmtId="0" fontId="7" fillId="2" borderId="0" xfId="0" applyFont="1" applyFill="1" applyAlignment="1">
      <alignment horizontal="left" vertical="center"/>
    </xf>
    <xf numFmtId="0" fontId="7" fillId="2" borderId="14" xfId="0" applyFont="1" applyFill="1" applyBorder="1" applyAlignment="1">
      <alignment horizontal="left" vertical="center"/>
    </xf>
    <xf numFmtId="179" fontId="7" fillId="2" borderId="3" xfId="0" applyNumberFormat="1" applyFont="1" applyFill="1" applyBorder="1" applyAlignment="1">
      <alignment horizontal="center" vertical="center"/>
    </xf>
    <xf numFmtId="179" fontId="7" fillId="2" borderId="1" xfId="0" applyNumberFormat="1" applyFont="1" applyFill="1" applyBorder="1" applyAlignment="1">
      <alignment vertical="center"/>
    </xf>
    <xf numFmtId="0" fontId="7" fillId="2" borderId="1" xfId="0" applyFont="1" applyFill="1" applyBorder="1" applyAlignment="1">
      <alignment vertical="center"/>
    </xf>
    <xf numFmtId="179" fontId="7" fillId="0" borderId="1" xfId="0" applyNumberFormat="1" applyFont="1" applyBorder="1" applyAlignment="1" applyProtection="1">
      <alignment vertical="center"/>
      <protection locked="0"/>
    </xf>
    <xf numFmtId="0" fontId="0" fillId="0" borderId="5" xfId="0" applyBorder="1"/>
    <xf numFmtId="0" fontId="0" fillId="0" borderId="13" xfId="0" applyBorder="1"/>
    <xf numFmtId="0" fontId="0" fillId="0" borderId="14" xfId="0" applyBorder="1"/>
    <xf numFmtId="0" fontId="0" fillId="0" borderId="6" xfId="0" applyBorder="1"/>
    <xf numFmtId="0" fontId="0" fillId="0" borderId="7" xfId="0" applyBorder="1"/>
    <xf numFmtId="0" fontId="7" fillId="2" borderId="7" xfId="0" applyFont="1" applyFill="1" applyBorder="1" applyAlignment="1">
      <alignment horizontal="left" vertical="center"/>
    </xf>
    <xf numFmtId="0" fontId="7" fillId="2" borderId="16" xfId="0" applyFont="1" applyFill="1" applyBorder="1" applyAlignment="1">
      <alignment horizontal="left" vertical="center"/>
    </xf>
    <xf numFmtId="49" fontId="7" fillId="0" borderId="15" xfId="0" applyNumberFormat="1" applyFont="1" applyBorder="1" applyAlignment="1" applyProtection="1">
      <alignment horizontal="center" vertical="center" wrapText="1"/>
      <protection locked="0"/>
    </xf>
    <xf numFmtId="49" fontId="7" fillId="0" borderId="7" xfId="0" applyNumberFormat="1" applyFont="1" applyBorder="1" applyAlignment="1" applyProtection="1">
      <alignment horizontal="center" vertical="center" wrapText="1"/>
      <protection locked="0"/>
    </xf>
    <xf numFmtId="49" fontId="7" fillId="0" borderId="3"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protection locked="0"/>
    </xf>
    <xf numFmtId="49" fontId="7" fillId="2" borderId="9" xfId="0" applyNumberFormat="1" applyFont="1" applyFill="1" applyBorder="1" applyAlignment="1">
      <alignment horizontal="center" vertical="center"/>
    </xf>
    <xf numFmtId="0" fontId="7" fillId="2" borderId="1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14" xfId="0" applyFont="1" applyFill="1" applyBorder="1" applyAlignment="1">
      <alignment horizontal="left" vertical="center" wrapText="1"/>
    </xf>
    <xf numFmtId="49" fontId="7" fillId="2" borderId="13" xfId="0" applyNumberFormat="1" applyFont="1" applyFill="1" applyBorder="1" applyAlignment="1">
      <alignment horizontal="right" vertical="center" wrapText="1"/>
    </xf>
    <xf numFmtId="0" fontId="7" fillId="2" borderId="0" xfId="0" applyFont="1" applyFill="1" applyAlignment="1">
      <alignment horizontal="right" vertical="center" wrapText="1"/>
    </xf>
    <xf numFmtId="0" fontId="7" fillId="2" borderId="14" xfId="0" applyFont="1" applyFill="1" applyBorder="1" applyAlignment="1">
      <alignment horizontal="right" vertical="center" wrapText="1"/>
    </xf>
    <xf numFmtId="0" fontId="0" fillId="0" borderId="1" xfId="0" applyBorder="1" applyAlignment="1" applyProtection="1">
      <alignment horizontal="center" vertical="center"/>
      <protection locked="0"/>
    </xf>
    <xf numFmtId="0" fontId="7" fillId="2" borderId="13" xfId="0" applyFont="1" applyFill="1" applyBorder="1" applyAlignment="1">
      <alignment horizontal="right" vertical="top" wrapText="1"/>
    </xf>
    <xf numFmtId="0" fontId="7" fillId="2" borderId="0" xfId="0" applyFont="1" applyFill="1" applyAlignment="1">
      <alignment horizontal="right" vertical="top" wrapText="1"/>
    </xf>
    <xf numFmtId="0" fontId="7" fillId="2" borderId="14" xfId="0" applyFont="1" applyFill="1" applyBorder="1" applyAlignment="1">
      <alignment horizontal="right" vertical="top" wrapText="1"/>
    </xf>
    <xf numFmtId="0" fontId="7" fillId="0" borderId="12"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49" fontId="7" fillId="0" borderId="13" xfId="0" applyNumberFormat="1" applyFont="1" applyBorder="1" applyAlignment="1">
      <alignment vertical="center" wrapText="1"/>
    </xf>
    <xf numFmtId="49" fontId="7" fillId="0" borderId="0" xfId="0" applyNumberFormat="1" applyFont="1" applyAlignment="1">
      <alignment vertical="center" wrapText="1"/>
    </xf>
    <xf numFmtId="0" fontId="7" fillId="0" borderId="0" xfId="0" applyFont="1" applyAlignment="1">
      <alignment vertical="center" wrapText="1"/>
    </xf>
    <xf numFmtId="0" fontId="7" fillId="0" borderId="14" xfId="0" applyFont="1" applyBorder="1" applyAlignment="1">
      <alignment vertical="center" wrapText="1"/>
    </xf>
    <xf numFmtId="49" fontId="18" fillId="2" borderId="6" xfId="0" applyNumberFormat="1" applyFont="1" applyFill="1" applyBorder="1" applyAlignment="1">
      <alignment horizontal="left" vertical="top" wrapText="1"/>
    </xf>
    <xf numFmtId="0" fontId="18" fillId="2" borderId="15" xfId="0" applyFont="1" applyFill="1" applyBorder="1" applyAlignment="1">
      <alignment horizontal="left" vertical="top" wrapText="1"/>
    </xf>
    <xf numFmtId="0" fontId="18" fillId="2" borderId="7" xfId="0" applyFont="1" applyFill="1" applyBorder="1" applyAlignment="1">
      <alignment horizontal="left" vertical="top" wrapText="1"/>
    </xf>
    <xf numFmtId="0" fontId="0" fillId="0" borderId="15" xfId="0" applyBorder="1" applyAlignment="1">
      <alignment vertical="center"/>
    </xf>
    <xf numFmtId="0" fontId="0" fillId="0" borderId="7" xfId="0" applyBorder="1" applyAlignment="1">
      <alignment vertical="center"/>
    </xf>
    <xf numFmtId="0" fontId="7" fillId="2" borderId="15" xfId="0" applyFont="1" applyFill="1"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49" fontId="7" fillId="0" borderId="6" xfId="0" applyNumberFormat="1" applyFont="1" applyBorder="1" applyAlignment="1">
      <alignment vertical="center" wrapText="1"/>
    </xf>
    <xf numFmtId="49" fontId="7" fillId="0" borderId="15" xfId="0" applyNumberFormat="1" applyFont="1" applyBorder="1" applyAlignment="1">
      <alignment vertical="center" wrapText="1"/>
    </xf>
    <xf numFmtId="179" fontId="0" fillId="0" borderId="1" xfId="0" applyNumberFormat="1" applyBorder="1" applyAlignment="1" applyProtection="1">
      <alignment vertical="center"/>
      <protection locked="0"/>
    </xf>
    <xf numFmtId="178" fontId="7" fillId="0" borderId="1" xfId="0" applyNumberFormat="1"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7" fillId="2" borderId="12" xfId="0" applyFont="1" applyFill="1" applyBorder="1" applyAlignment="1">
      <alignment vertical="top" wrapText="1"/>
    </xf>
    <xf numFmtId="0" fontId="7" fillId="2" borderId="4" xfId="0" applyFont="1" applyFill="1" applyBorder="1" applyAlignment="1">
      <alignment vertical="top" wrapText="1"/>
    </xf>
    <xf numFmtId="0" fontId="7" fillId="2" borderId="5" xfId="0" applyFont="1" applyFill="1" applyBorder="1" applyAlignment="1">
      <alignment vertical="top" wrapText="1"/>
    </xf>
    <xf numFmtId="0" fontId="7" fillId="2" borderId="13" xfId="0" applyFont="1" applyFill="1" applyBorder="1" applyAlignment="1">
      <alignment vertical="top" wrapText="1"/>
    </xf>
    <xf numFmtId="0" fontId="7" fillId="2" borderId="0" xfId="0" applyFont="1" applyFill="1" applyAlignment="1">
      <alignment vertical="top" wrapText="1"/>
    </xf>
    <xf numFmtId="0" fontId="7" fillId="2" borderId="14" xfId="0" applyFont="1" applyFill="1" applyBorder="1" applyAlignment="1">
      <alignment vertical="top" wrapText="1"/>
    </xf>
    <xf numFmtId="49" fontId="0" fillId="0" borderId="1" xfId="0" applyNumberFormat="1" applyBorder="1" applyAlignment="1" applyProtection="1">
      <alignment vertical="center"/>
      <protection locked="0"/>
    </xf>
    <xf numFmtId="49" fontId="0" fillId="0" borderId="1" xfId="0" applyNumberForma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178" fontId="7" fillId="2" borderId="1" xfId="0" applyNumberFormat="1" applyFont="1" applyFill="1" applyBorder="1" applyAlignment="1">
      <alignment vertical="center"/>
    </xf>
    <xf numFmtId="0" fontId="7" fillId="2" borderId="12" xfId="0" applyFont="1" applyFill="1" applyBorder="1" applyAlignment="1">
      <alignment horizontal="left" vertical="center"/>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xf numFmtId="1" fontId="7" fillId="0" borderId="3" xfId="0" applyNumberFormat="1" applyFont="1" applyBorder="1" applyAlignment="1" applyProtection="1">
      <alignment horizontal="right" vertical="center"/>
      <protection locked="0"/>
    </xf>
    <xf numFmtId="179" fontId="7" fillId="0" borderId="1" xfId="0" applyNumberFormat="1" applyFont="1" applyBorder="1" applyAlignment="1" applyProtection="1">
      <alignment horizontal="right" vertical="center"/>
      <protection locked="0"/>
    </xf>
    <xf numFmtId="1" fontId="7" fillId="2" borderId="3" xfId="0" applyNumberFormat="1" applyFont="1" applyFill="1" applyBorder="1" applyAlignment="1" applyProtection="1">
      <alignment horizontal="center" vertical="center"/>
      <protection locked="0"/>
    </xf>
    <xf numFmtId="179" fontId="7" fillId="2" borderId="1" xfId="0" applyNumberFormat="1" applyFont="1" applyFill="1" applyBorder="1" applyAlignment="1" applyProtection="1">
      <alignment horizontal="center" vertical="center"/>
      <protection locked="0"/>
    </xf>
    <xf numFmtId="181" fontId="7" fillId="0" borderId="1" xfId="0" applyNumberFormat="1" applyFont="1" applyBorder="1" applyAlignment="1" applyProtection="1">
      <alignment horizontal="center" vertical="center"/>
      <protection locked="0"/>
    </xf>
    <xf numFmtId="0" fontId="8" fillId="2" borderId="3" xfId="0" applyFont="1" applyFill="1" applyBorder="1" applyAlignment="1">
      <alignment horizontal="center" vertical="center"/>
    </xf>
    <xf numFmtId="0" fontId="8" fillId="2" borderId="1" xfId="0" applyFont="1" applyFill="1" applyBorder="1" applyAlignment="1">
      <alignment horizontal="center" vertical="center"/>
    </xf>
    <xf numFmtId="49" fontId="11" fillId="0" borderId="1" xfId="0" applyNumberFormat="1"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8" fillId="2" borderId="2" xfId="0" applyFont="1" applyFill="1" applyBorder="1" applyAlignment="1">
      <alignment horizontal="center" vertical="center"/>
    </xf>
    <xf numFmtId="182" fontId="7" fillId="0" borderId="1" xfId="0" applyNumberFormat="1" applyFont="1" applyBorder="1" applyAlignment="1" applyProtection="1">
      <alignment horizontal="center" vertical="center"/>
      <protection locked="0"/>
    </xf>
    <xf numFmtId="178" fontId="7" fillId="2" borderId="15" xfId="0" applyNumberFormat="1" applyFont="1" applyFill="1" applyBorder="1" applyAlignment="1">
      <alignment horizontal="center" vertical="center"/>
    </xf>
    <xf numFmtId="49" fontId="7" fillId="0" borderId="6" xfId="0" applyNumberFormat="1" applyFont="1" applyBorder="1" applyAlignment="1" applyProtection="1">
      <alignment horizontal="center" vertical="center"/>
      <protection locked="0"/>
    </xf>
    <xf numFmtId="49" fontId="7" fillId="0" borderId="15" xfId="0" applyNumberFormat="1" applyFont="1" applyBorder="1" applyAlignment="1" applyProtection="1">
      <alignment horizontal="center" vertical="center"/>
      <protection locked="0"/>
    </xf>
    <xf numFmtId="49" fontId="7" fillId="0" borderId="7" xfId="0" applyNumberFormat="1" applyFont="1" applyBorder="1" applyAlignment="1" applyProtection="1">
      <alignment horizontal="center" vertical="center"/>
      <protection locked="0"/>
    </xf>
    <xf numFmtId="0" fontId="8" fillId="2" borderId="9" xfId="0" applyFont="1" applyFill="1" applyBorder="1" applyAlignment="1">
      <alignment horizontal="left" vertical="center"/>
    </xf>
    <xf numFmtId="0" fontId="8" fillId="2" borderId="11" xfId="0" applyFont="1" applyFill="1" applyBorder="1" applyAlignment="1">
      <alignment horizontal="center" vertical="center"/>
    </xf>
    <xf numFmtId="49" fontId="7" fillId="0" borderId="4" xfId="0" applyNumberFormat="1" applyFont="1" applyBorder="1" applyAlignment="1" applyProtection="1">
      <alignment horizontal="center" vertical="center"/>
      <protection locked="0"/>
    </xf>
    <xf numFmtId="0" fontId="7" fillId="2" borderId="11" xfId="0" applyFont="1" applyFill="1" applyBorder="1" applyAlignment="1">
      <alignment horizontal="center" vertical="center"/>
    </xf>
    <xf numFmtId="0" fontId="9" fillId="2" borderId="15" xfId="0" applyFont="1" applyFill="1" applyBorder="1" applyAlignment="1">
      <alignment vertical="center"/>
    </xf>
    <xf numFmtId="49" fontId="7" fillId="0" borderId="16" xfId="0" applyNumberFormat="1" applyFont="1" applyBorder="1" applyAlignment="1" applyProtection="1">
      <alignment horizontal="center" vertical="center"/>
      <protection locked="0"/>
    </xf>
    <xf numFmtId="49" fontId="7" fillId="2" borderId="3" xfId="0" applyNumberFormat="1" applyFont="1" applyFill="1" applyBorder="1" applyAlignment="1">
      <alignment horizontal="left" vertical="center"/>
    </xf>
    <xf numFmtId="49" fontId="7" fillId="2" borderId="1" xfId="0" applyNumberFormat="1" applyFont="1" applyFill="1" applyBorder="1" applyAlignment="1">
      <alignment horizontal="left" vertical="center"/>
    </xf>
    <xf numFmtId="49" fontId="7" fillId="2" borderId="2" xfId="0" applyNumberFormat="1" applyFont="1" applyFill="1" applyBorder="1" applyAlignment="1">
      <alignment horizontal="left" vertical="center"/>
    </xf>
    <xf numFmtId="49" fontId="7" fillId="2" borderId="3" xfId="0" applyNumberFormat="1" applyFont="1" applyFill="1" applyBorder="1" applyAlignment="1" applyProtection="1">
      <alignment horizontal="left" vertical="center"/>
      <protection locked="0"/>
    </xf>
    <xf numFmtId="49" fontId="7" fillId="2" borderId="1" xfId="0" applyNumberFormat="1" applyFont="1" applyFill="1" applyBorder="1" applyAlignment="1" applyProtection="1">
      <alignment horizontal="left" vertical="center"/>
      <protection locked="0"/>
    </xf>
    <xf numFmtId="49" fontId="7" fillId="2" borderId="2" xfId="0" applyNumberFormat="1" applyFont="1" applyFill="1" applyBorder="1" applyAlignment="1" applyProtection="1">
      <alignment horizontal="left" vertical="center"/>
      <protection locked="0"/>
    </xf>
    <xf numFmtId="0" fontId="7" fillId="2" borderId="9" xfId="0" applyFont="1" applyFill="1" applyBorder="1" applyAlignment="1">
      <alignment horizontal="center" vertical="center"/>
    </xf>
    <xf numFmtId="49" fontId="0" fillId="0" borderId="1" xfId="0" applyNumberForma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49" fontId="7" fillId="2" borderId="9" xfId="0" applyNumberFormat="1" applyFont="1" applyFill="1" applyBorder="1" applyAlignment="1" applyProtection="1">
      <alignment horizontal="center" vertical="center"/>
      <protection locked="0"/>
    </xf>
    <xf numFmtId="177" fontId="7" fillId="0" borderId="3" xfId="0" applyNumberFormat="1" applyFont="1" applyBorder="1" applyAlignment="1" applyProtection="1">
      <alignment horizontal="center" vertical="center"/>
      <protection locked="0"/>
    </xf>
  </cellXfs>
  <cellStyles count="4">
    <cellStyle name="Normal - Style1" xfId="1" xr:uid="{241CD1E8-9644-48E6-BC23-6E8C7D303E85}"/>
    <cellStyle name="Normal_Co-wide Monthly" xfId="2" xr:uid="{6D175864-D638-4558-843D-7BB61154CA12}"/>
    <cellStyle name="標準" xfId="0" builtinId="0"/>
    <cellStyle name="標準_k06mbunpu" xfId="3" xr:uid="{E77901BB-20D3-431F-A461-FA808C233009}"/>
  </cellStyles>
  <dxfs count="46">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theme="0" tint="-0.24994659260841701"/>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numFmt numFmtId="0" formatCode="General"/>
      <fill>
        <patternFill>
          <bgColor theme="0" tint="-0.24994659260841701"/>
        </patternFill>
      </fill>
    </dxf>
    <dxf>
      <fill>
        <patternFill>
          <bgColor indexed="13"/>
        </patternFill>
      </fill>
    </dxf>
    <dxf>
      <fill>
        <patternFill>
          <bgColor indexed="13"/>
        </patternFill>
      </fill>
    </dxf>
    <dxf>
      <fill>
        <patternFill>
          <bgColor indexed="13"/>
        </patternFill>
      </fill>
    </dxf>
    <dxf>
      <fill>
        <patternFill>
          <bgColor rgb="FFFFFF00"/>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8C60D-5FD8-4041-9057-6DA1A649586F}">
  <sheetPr codeName="Sheet1"/>
  <dimension ref="A1:FE1155"/>
  <sheetViews>
    <sheetView showGridLines="0" tabSelected="1" view="pageBreakPreview" topLeftCell="A52" zoomScaleNormal="100" zoomScaleSheetLayoutView="100" workbookViewId="0"/>
  </sheetViews>
  <sheetFormatPr defaultColWidth="1.77734375" defaultRowHeight="13.2"/>
  <cols>
    <col min="63" max="63" width="8.33203125" bestFit="1" customWidth="1"/>
    <col min="81" max="83" width="2.44140625" bestFit="1" customWidth="1"/>
    <col min="84" max="85" width="8.44140625" bestFit="1" customWidth="1"/>
    <col min="86" max="87" width="2.44140625" bestFit="1" customWidth="1"/>
    <col min="88" max="89" width="6.44140625" bestFit="1" customWidth="1"/>
  </cols>
  <sheetData>
    <row r="1" spans="1:161" s="24" customFormat="1" ht="19.95" customHeight="1" thickBot="1">
      <c r="A1" s="23"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F1" s="25" t="s">
        <v>2718</v>
      </c>
      <c r="EU1" s="34" t="s">
        <v>2724</v>
      </c>
      <c r="EV1" s="35" t="s">
        <v>139</v>
      </c>
      <c r="EW1" s="28" t="s">
        <v>140</v>
      </c>
      <c r="EX1" s="28" t="s">
        <v>141</v>
      </c>
      <c r="EY1" s="28" t="s">
        <v>142</v>
      </c>
      <c r="EZ1" s="28" t="s">
        <v>143</v>
      </c>
      <c r="FA1" s="28" t="s">
        <v>144</v>
      </c>
      <c r="FB1" s="26" t="s">
        <v>2418</v>
      </c>
      <c r="FC1" s="26" t="s">
        <v>2419</v>
      </c>
      <c r="FD1" t="s">
        <v>2420</v>
      </c>
      <c r="FE1" t="s">
        <v>2421</v>
      </c>
    </row>
    <row r="2" spans="1:161" ht="19.95" customHeight="1">
      <c r="A2" s="1"/>
      <c r="B2" s="1"/>
      <c r="C2" s="1"/>
      <c r="D2" s="1"/>
      <c r="E2" s="1"/>
      <c r="F2" s="1"/>
      <c r="G2" s="1"/>
      <c r="H2" s="1"/>
      <c r="I2" s="1"/>
      <c r="J2" s="1"/>
      <c r="K2" s="1"/>
      <c r="L2" s="1"/>
      <c r="M2" s="1"/>
      <c r="N2" s="1"/>
      <c r="O2" s="1"/>
      <c r="P2" s="1"/>
      <c r="Q2" s="1"/>
      <c r="R2" s="36" t="s">
        <v>2413</v>
      </c>
      <c r="S2" s="37"/>
      <c r="T2" s="37"/>
      <c r="U2" s="37"/>
      <c r="V2" s="37"/>
      <c r="W2" s="37"/>
      <c r="X2" s="37"/>
      <c r="Y2" s="37"/>
      <c r="Z2" s="37"/>
      <c r="AA2" s="37"/>
      <c r="AB2" s="37"/>
      <c r="AC2" s="37"/>
      <c r="AD2" s="37"/>
      <c r="AE2" s="37"/>
      <c r="AF2" s="37"/>
      <c r="AG2" s="37"/>
      <c r="AH2" s="37"/>
      <c r="AI2" s="37"/>
      <c r="AJ2" s="37"/>
      <c r="AK2" s="37"/>
      <c r="AL2" s="37"/>
      <c r="AM2" s="37"/>
      <c r="AN2" s="1"/>
      <c r="AO2" s="1"/>
      <c r="AP2" s="1"/>
      <c r="AQ2" s="1"/>
      <c r="AR2" s="1"/>
      <c r="AS2" s="1"/>
      <c r="AT2" s="1"/>
      <c r="AU2" s="1"/>
      <c r="AV2" s="1"/>
      <c r="AW2" s="1"/>
      <c r="AX2" s="1"/>
      <c r="AY2" s="2" t="s">
        <v>1</v>
      </c>
      <c r="AZ2" s="1"/>
      <c r="BA2" s="1"/>
      <c r="BB2" s="1"/>
      <c r="BC2" s="1"/>
      <c r="BD2" s="1"/>
      <c r="BF2" s="26" t="str">
        <f>IF(OR($AU$4="",$BB$4=""),"ルート条件・AD識別は必ず入力してください！","")</f>
        <v>ルート条件・AD識別は必ず入力してください！</v>
      </c>
      <c r="EU2" s="29" t="s">
        <v>145</v>
      </c>
      <c r="EV2" s="30" t="s">
        <v>146</v>
      </c>
      <c r="EW2" s="31">
        <v>702079</v>
      </c>
      <c r="EX2" s="31" t="s">
        <v>147</v>
      </c>
      <c r="EY2" s="31" t="s">
        <v>148</v>
      </c>
      <c r="EZ2" s="31">
        <v>39.4</v>
      </c>
      <c r="FA2" s="31">
        <v>2</v>
      </c>
      <c r="FB2" s="26" t="s">
        <v>2422</v>
      </c>
      <c r="FC2" s="26" t="s">
        <v>2423</v>
      </c>
      <c r="FD2">
        <v>0</v>
      </c>
      <c r="FE2">
        <v>7</v>
      </c>
    </row>
    <row r="3" spans="1:161" ht="25.2" customHeight="1">
      <c r="A3" s="112" t="s">
        <v>2</v>
      </c>
      <c r="B3" s="112"/>
      <c r="C3" s="112"/>
      <c r="D3" s="112"/>
      <c r="E3" s="112"/>
      <c r="F3" s="112"/>
      <c r="G3" s="112"/>
      <c r="H3" s="112"/>
      <c r="I3" s="46"/>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165"/>
      <c r="AM3" s="235" t="s">
        <v>88</v>
      </c>
      <c r="AN3" s="236"/>
      <c r="AO3" s="236"/>
      <c r="AP3" s="236"/>
      <c r="AQ3" s="236"/>
      <c r="AR3" s="237"/>
      <c r="AS3" s="238"/>
      <c r="AT3" s="239"/>
      <c r="AU3" s="239"/>
      <c r="AV3" s="239"/>
      <c r="AW3" s="239"/>
      <c r="AX3" s="239"/>
      <c r="AY3" s="239"/>
      <c r="AZ3" s="239"/>
      <c r="BA3" s="239"/>
      <c r="BB3" s="239"/>
      <c r="BC3" s="239"/>
      <c r="BD3" s="240"/>
      <c r="BF3" s="26" t="str">
        <f>IF($X$4&lt;&gt;"",IF(ISERROR(FIND("P",$X$4,1)),"QAM","4PSK"),"")</f>
        <v/>
      </c>
      <c r="BJ3" s="26" t="str">
        <f>IF(OR(NOT(ISERROR(FIND("M",$X$4,1))),$AU$4="2",$AU$4="3"),"系統保護","")</f>
        <v/>
      </c>
      <c r="BO3" s="26" t="str">
        <f>IF($Q$5&lt;&gt;"",IF(AND($BF$3="QAM",$Q$5&lt;8000),"EQL要",""),"")</f>
        <v/>
      </c>
      <c r="BT3" s="26" t="str">
        <f>"反射板中継数＝" &amp; COUNTA($U$33,$N$44,$Y$44)</f>
        <v>反射板中継数＝0</v>
      </c>
      <c r="EU3" s="29" t="s">
        <v>149</v>
      </c>
      <c r="EV3" s="30" t="s">
        <v>150</v>
      </c>
      <c r="EW3" s="31">
        <v>702081</v>
      </c>
      <c r="EX3" s="31" t="s">
        <v>147</v>
      </c>
      <c r="EY3" s="31" t="s">
        <v>148</v>
      </c>
      <c r="EZ3" s="31">
        <v>39.4</v>
      </c>
      <c r="FA3" s="31">
        <v>2</v>
      </c>
      <c r="FB3" s="26" t="s">
        <v>2424</v>
      </c>
      <c r="FC3" s="26" t="s">
        <v>2425</v>
      </c>
      <c r="FD3">
        <v>0</v>
      </c>
      <c r="FE3">
        <v>50</v>
      </c>
    </row>
    <row r="4" spans="1:161" ht="25.2" customHeight="1">
      <c r="A4" s="128" t="s">
        <v>3</v>
      </c>
      <c r="B4" s="128"/>
      <c r="C4" s="241" t="s">
        <v>2716</v>
      </c>
      <c r="D4" s="241"/>
      <c r="E4" s="241"/>
      <c r="F4" s="241"/>
      <c r="G4" s="164"/>
      <c r="H4" s="242"/>
      <c r="I4" s="242"/>
      <c r="J4" s="242"/>
      <c r="K4" s="242"/>
      <c r="L4" s="242"/>
      <c r="M4" s="242"/>
      <c r="N4" s="3" t="s">
        <v>104</v>
      </c>
      <c r="O4" s="243"/>
      <c r="P4" s="243"/>
      <c r="Q4" s="243"/>
      <c r="R4" s="243"/>
      <c r="S4" s="243"/>
      <c r="T4" s="243"/>
      <c r="U4" s="243"/>
      <c r="V4" s="113" t="s">
        <v>89</v>
      </c>
      <c r="W4" s="113"/>
      <c r="X4" s="73"/>
      <c r="Y4" s="73"/>
      <c r="Z4" s="73"/>
      <c r="AA4" s="73"/>
      <c r="AB4" s="73"/>
      <c r="AC4" s="73"/>
      <c r="AD4" s="73"/>
      <c r="AE4" s="57" t="s">
        <v>4</v>
      </c>
      <c r="AF4" s="57"/>
      <c r="AG4" s="58"/>
      <c r="AH4" s="65" t="s">
        <v>5</v>
      </c>
      <c r="AI4" s="57"/>
      <c r="AJ4" s="57"/>
      <c r="AK4" s="57"/>
      <c r="AL4" s="58"/>
      <c r="AM4" s="244" t="s">
        <v>6</v>
      </c>
      <c r="AN4" s="244"/>
      <c r="AO4" s="244"/>
      <c r="AP4" s="112" t="s">
        <v>90</v>
      </c>
      <c r="AQ4" s="112"/>
      <c r="AR4" s="112"/>
      <c r="AS4" s="112"/>
      <c r="AT4" s="112"/>
      <c r="AU4" s="244" t="str">
        <f>IF($X$4="","",IF(RIGHT($X$4,1)="M","2","0"))</f>
        <v/>
      </c>
      <c r="AV4" s="244"/>
      <c r="AW4" s="244"/>
      <c r="AX4" s="65" t="s">
        <v>7</v>
      </c>
      <c r="AY4" s="57"/>
      <c r="AZ4" s="57"/>
      <c r="BA4" s="58"/>
      <c r="BB4" s="244" t="str">
        <f>IF($X$4="","",IF(OR(NOT(ISERROR(FIND("C",RIGHT($X$4,3),1))),NOT(ISERROR(FIND("-2",RIGHT($X$4,3),1) )),NOT(ISERROR(FIND("-4",RIGHT($X$4,3),1)))),"2","1"))</f>
        <v/>
      </c>
      <c r="BC4" s="244"/>
      <c r="BD4" s="244"/>
      <c r="BF4" s="26" t="str">
        <f>IF($X$4&lt;&gt;"",IF(ISERROR(FIND("A-",$X$4,1)),"【確認】方式名に「A-」が付いていませんが、方式名に間違いないか記入要領を確認してください",""),"")</f>
        <v/>
      </c>
      <c r="EU4" s="29" t="s">
        <v>151</v>
      </c>
      <c r="EV4" s="30" t="s">
        <v>152</v>
      </c>
      <c r="EW4" s="31">
        <v>704097</v>
      </c>
      <c r="EX4" s="31" t="s">
        <v>147</v>
      </c>
      <c r="EY4" s="31" t="s">
        <v>153</v>
      </c>
      <c r="EZ4" s="31">
        <v>45.5</v>
      </c>
      <c r="FA4" s="31">
        <v>2</v>
      </c>
      <c r="FB4" s="26" t="s">
        <v>2426</v>
      </c>
      <c r="FC4" s="26" t="s">
        <v>2427</v>
      </c>
      <c r="FD4">
        <v>0.1</v>
      </c>
      <c r="FE4">
        <v>0.1</v>
      </c>
    </row>
    <row r="5" spans="1:161" ht="25.2" customHeight="1">
      <c r="A5" s="128"/>
      <c r="B5" s="128"/>
      <c r="C5" s="112" t="s">
        <v>8</v>
      </c>
      <c r="D5" s="112"/>
      <c r="E5" s="112"/>
      <c r="F5" s="112"/>
      <c r="G5" s="112" t="s">
        <v>9</v>
      </c>
      <c r="H5" s="112"/>
      <c r="I5" s="112"/>
      <c r="J5" s="112"/>
      <c r="K5" s="112"/>
      <c r="L5" s="112"/>
      <c r="M5" s="112"/>
      <c r="N5" s="112"/>
      <c r="O5" s="112"/>
      <c r="P5" s="112"/>
      <c r="Q5" s="245"/>
      <c r="R5" s="75"/>
      <c r="S5" s="75"/>
      <c r="T5" s="75"/>
      <c r="U5" s="75"/>
      <c r="V5" s="75"/>
      <c r="W5" s="75"/>
      <c r="X5" s="75"/>
      <c r="Y5" s="75"/>
      <c r="Z5" s="75"/>
      <c r="AA5" s="75"/>
      <c r="AB5" s="75"/>
      <c r="AC5" s="75"/>
      <c r="AD5" s="75"/>
      <c r="AE5" s="59" t="s">
        <v>10</v>
      </c>
      <c r="AF5" s="59"/>
      <c r="AG5" s="71"/>
      <c r="AH5" s="112" t="s">
        <v>11</v>
      </c>
      <c r="AI5" s="112"/>
      <c r="AJ5" s="112"/>
      <c r="AK5" s="112"/>
      <c r="AL5" s="112"/>
      <c r="AM5" s="112"/>
      <c r="AN5" s="166" t="s">
        <v>91</v>
      </c>
      <c r="AO5" s="166"/>
      <c r="AP5" s="166"/>
      <c r="AQ5" s="166"/>
      <c r="AR5" s="166"/>
      <c r="AS5" s="112" t="s">
        <v>105</v>
      </c>
      <c r="AT5" s="112"/>
      <c r="AU5" s="112"/>
      <c r="AV5" s="112"/>
      <c r="AW5" s="112"/>
      <c r="AX5" s="112"/>
      <c r="AY5" s="112"/>
      <c r="AZ5" s="112"/>
      <c r="BA5" s="112"/>
      <c r="BB5" s="166" t="s">
        <v>106</v>
      </c>
      <c r="BC5" s="166"/>
      <c r="BD5" s="166"/>
      <c r="BF5" s="26" t="str">
        <f>IF(AND($X$4&lt;&gt;"",$AU$4&lt;&gt;""),IF(AND(ISERROR(FIND("M",$X$4,1)),OR($AU$4="2",$AU$4="3")),"【警告】ルート条件が2or3（系統保護用信号有）ですが方式名に「M」がありません",""),"")</f>
        <v/>
      </c>
      <c r="EU5" s="29" t="s">
        <v>154</v>
      </c>
      <c r="EV5" s="30" t="s">
        <v>155</v>
      </c>
      <c r="EW5" s="31">
        <v>704096</v>
      </c>
      <c r="EX5" s="31" t="s">
        <v>147</v>
      </c>
      <c r="EY5" s="31" t="s">
        <v>153</v>
      </c>
      <c r="EZ5" s="31">
        <v>45.5</v>
      </c>
      <c r="FA5" s="31">
        <v>2</v>
      </c>
      <c r="FB5" s="26" t="s">
        <v>2428</v>
      </c>
      <c r="FC5" s="26" t="s">
        <v>2429</v>
      </c>
      <c r="FD5">
        <v>0.1</v>
      </c>
      <c r="FE5">
        <v>0.5</v>
      </c>
    </row>
    <row r="6" spans="1:161" ht="25.2" customHeight="1">
      <c r="A6" s="128"/>
      <c r="B6" s="128"/>
      <c r="C6" s="112"/>
      <c r="D6" s="112"/>
      <c r="E6" s="112"/>
      <c r="F6" s="112"/>
      <c r="G6" s="112" t="s">
        <v>12</v>
      </c>
      <c r="H6" s="112"/>
      <c r="I6" s="112"/>
      <c r="J6" s="112"/>
      <c r="K6" s="112"/>
      <c r="L6" s="112"/>
      <c r="M6" s="70" t="s">
        <v>13</v>
      </c>
      <c r="N6" s="59"/>
      <c r="O6" s="59"/>
      <c r="P6" s="59"/>
      <c r="Q6" s="59"/>
      <c r="R6" s="3" t="s">
        <v>14</v>
      </c>
      <c r="S6" s="73"/>
      <c r="T6" s="73"/>
      <c r="U6" s="73"/>
      <c r="V6" s="3" t="s">
        <v>15</v>
      </c>
      <c r="W6" s="7" t="s">
        <v>16</v>
      </c>
      <c r="X6" s="59" t="s">
        <v>17</v>
      </c>
      <c r="Y6" s="59"/>
      <c r="Z6" s="59"/>
      <c r="AA6" s="59"/>
      <c r="AB6" s="59"/>
      <c r="AC6" s="3" t="s">
        <v>14</v>
      </c>
      <c r="AD6" s="73" t="s">
        <v>6</v>
      </c>
      <c r="AE6" s="73"/>
      <c r="AF6" s="73"/>
      <c r="AG6" s="5" t="s">
        <v>15</v>
      </c>
      <c r="AH6" s="112" t="s">
        <v>18</v>
      </c>
      <c r="AI6" s="112"/>
      <c r="AJ6" s="112"/>
      <c r="AK6" s="112"/>
      <c r="AL6" s="112"/>
      <c r="AM6" s="112"/>
      <c r="AN6" s="46" t="s">
        <v>6</v>
      </c>
      <c r="AO6" s="73"/>
      <c r="AP6" s="73"/>
      <c r="AQ6" s="73"/>
      <c r="AR6" s="73"/>
      <c r="AS6" s="73"/>
      <c r="AT6" s="73"/>
      <c r="AU6" s="73"/>
      <c r="AV6" s="73"/>
      <c r="AW6" s="73"/>
      <c r="AX6" s="73"/>
      <c r="AY6" s="73"/>
      <c r="AZ6" s="73"/>
      <c r="BA6" s="73"/>
      <c r="BB6" s="73"/>
      <c r="BC6" s="73"/>
      <c r="BD6" s="165"/>
      <c r="BF6" s="26" t="str">
        <f>IF(AND($X$4&lt;&gt;"",$AU$4&lt;&gt;""),IF(AND(NOT(ISERROR(FIND("M",$X$4,1))),$AU$4&lt;&gt;"2",$AU$4&lt;&gt;"3"),"【警告】方式名に「M」があるのにルート条件が2or3（系統保護用信号有）でありません",""),"")</f>
        <v/>
      </c>
      <c r="EU6" s="29" t="s">
        <v>156</v>
      </c>
      <c r="EV6" s="30" t="s">
        <v>157</v>
      </c>
      <c r="EW6" s="31">
        <v>703041</v>
      </c>
      <c r="EX6" s="31" t="s">
        <v>158</v>
      </c>
      <c r="EY6" s="31" t="s">
        <v>159</v>
      </c>
      <c r="EZ6" s="31">
        <v>48.1</v>
      </c>
      <c r="FA6" s="31">
        <v>2</v>
      </c>
      <c r="FB6" s="26" t="s">
        <v>2430</v>
      </c>
      <c r="FC6" s="26" t="s">
        <v>2431</v>
      </c>
      <c r="FD6">
        <v>0.3</v>
      </c>
      <c r="FE6">
        <v>0.3</v>
      </c>
    </row>
    <row r="7" spans="1:161" ht="25.2" customHeight="1">
      <c r="A7" s="81" t="s">
        <v>19</v>
      </c>
      <c r="B7" s="82"/>
      <c r="C7" s="230" t="s">
        <v>20</v>
      </c>
      <c r="D7" s="230"/>
      <c r="E7" s="230"/>
      <c r="F7" s="230"/>
      <c r="G7" s="230"/>
      <c r="H7" s="230"/>
      <c r="I7" s="230"/>
      <c r="J7" s="230"/>
      <c r="K7" s="230"/>
      <c r="L7" s="230"/>
      <c r="M7" s="230"/>
      <c r="N7" s="230"/>
      <c r="O7" s="230"/>
      <c r="P7" s="230"/>
      <c r="Q7" s="230"/>
      <c r="R7" s="230"/>
      <c r="S7" s="230"/>
      <c r="T7" s="230"/>
      <c r="U7" s="210" t="s">
        <v>107</v>
      </c>
      <c r="V7" s="211"/>
      <c r="W7" s="10" t="s">
        <v>22</v>
      </c>
      <c r="X7" s="231"/>
      <c r="Y7" s="231"/>
      <c r="Z7" s="231"/>
      <c r="AA7" s="231"/>
      <c r="AB7" s="231"/>
      <c r="AC7" s="231"/>
      <c r="AD7" s="231"/>
      <c r="AE7" s="231"/>
      <c r="AF7" s="11" t="s">
        <v>23</v>
      </c>
      <c r="AG7" s="232" t="s">
        <v>24</v>
      </c>
      <c r="AH7" s="232"/>
      <c r="AI7" s="232"/>
      <c r="AJ7" s="232"/>
      <c r="AK7" s="232"/>
      <c r="AL7" s="232"/>
      <c r="AM7" s="210" t="s">
        <v>21</v>
      </c>
      <c r="AN7" s="211"/>
      <c r="AO7" s="10" t="s">
        <v>22</v>
      </c>
      <c r="AP7" s="231"/>
      <c r="AQ7" s="231"/>
      <c r="AR7" s="231"/>
      <c r="AS7" s="231"/>
      <c r="AT7" s="231"/>
      <c r="AU7" s="231"/>
      <c r="AV7" s="231"/>
      <c r="AW7" s="231"/>
      <c r="AX7" s="11" t="s">
        <v>23</v>
      </c>
      <c r="AY7" s="232" t="s">
        <v>24</v>
      </c>
      <c r="AZ7" s="232"/>
      <c r="BA7" s="232"/>
      <c r="BB7" s="232"/>
      <c r="BC7" s="232"/>
      <c r="BD7" s="232"/>
      <c r="BF7" s="27" t="s">
        <v>2719</v>
      </c>
      <c r="BG7" s="27" t="s">
        <v>2720</v>
      </c>
      <c r="BH7" s="27" t="s">
        <v>2721</v>
      </c>
      <c r="BI7" s="27" t="s">
        <v>2722</v>
      </c>
      <c r="BJ7" s="27" t="s">
        <v>2719</v>
      </c>
      <c r="BK7" s="27" t="s">
        <v>2720</v>
      </c>
      <c r="BL7" s="27" t="s">
        <v>2721</v>
      </c>
      <c r="BM7" s="27" t="s">
        <v>2722</v>
      </c>
      <c r="BN7" s="33"/>
      <c r="BO7" s="33"/>
      <c r="BP7" s="33"/>
      <c r="BQ7" s="33"/>
      <c r="BR7" s="33"/>
      <c r="BS7" s="33"/>
      <c r="EU7" s="29" t="s">
        <v>160</v>
      </c>
      <c r="EV7" s="30" t="s">
        <v>161</v>
      </c>
      <c r="EW7" s="31">
        <v>703029</v>
      </c>
      <c r="EX7" s="31" t="s">
        <v>158</v>
      </c>
      <c r="EY7" s="31" t="s">
        <v>159</v>
      </c>
      <c r="EZ7" s="31">
        <v>48.1</v>
      </c>
      <c r="FA7" s="31">
        <v>2</v>
      </c>
      <c r="FB7" s="26" t="s">
        <v>2432</v>
      </c>
      <c r="FC7" s="26" t="s">
        <v>2433</v>
      </c>
      <c r="FD7">
        <v>0.8</v>
      </c>
      <c r="FE7">
        <v>3.2</v>
      </c>
    </row>
    <row r="8" spans="1:161" ht="25.2" customHeight="1">
      <c r="A8" s="83"/>
      <c r="B8" s="84"/>
      <c r="C8" s="12" t="s">
        <v>22</v>
      </c>
      <c r="D8" s="192" t="s">
        <v>25</v>
      </c>
      <c r="E8" s="233"/>
      <c r="F8" s="233"/>
      <c r="G8" s="233"/>
      <c r="H8" s="233"/>
      <c r="I8" s="192" t="s">
        <v>26</v>
      </c>
      <c r="J8" s="192"/>
      <c r="K8" s="227"/>
      <c r="L8" s="227"/>
      <c r="M8" s="227"/>
      <c r="N8" s="227"/>
      <c r="O8" s="227"/>
      <c r="P8" s="227"/>
      <c r="Q8" s="227"/>
      <c r="R8" s="227"/>
      <c r="S8" s="227"/>
      <c r="T8" s="13" t="s">
        <v>23</v>
      </c>
      <c r="U8" s="234"/>
      <c r="V8" s="234"/>
      <c r="W8" s="234"/>
      <c r="X8" s="234"/>
      <c r="Y8" s="234"/>
      <c r="Z8" s="234"/>
      <c r="AA8" s="234"/>
      <c r="AB8" s="234"/>
      <c r="AC8" s="234"/>
      <c r="AD8" s="234"/>
      <c r="AE8" s="234"/>
      <c r="AF8" s="234"/>
      <c r="AG8" s="14" t="s">
        <v>22</v>
      </c>
      <c r="AH8" s="225">
        <v>1</v>
      </c>
      <c r="AI8" s="225"/>
      <c r="AJ8" s="225"/>
      <c r="AK8" s="225"/>
      <c r="AL8" s="15" t="s">
        <v>23</v>
      </c>
      <c r="AM8" s="226"/>
      <c r="AN8" s="227"/>
      <c r="AO8" s="227"/>
      <c r="AP8" s="227"/>
      <c r="AQ8" s="227"/>
      <c r="AR8" s="227"/>
      <c r="AS8" s="227"/>
      <c r="AT8" s="227"/>
      <c r="AU8" s="227"/>
      <c r="AV8" s="227"/>
      <c r="AW8" s="227"/>
      <c r="AX8" s="228"/>
      <c r="AY8" s="14" t="s">
        <v>22</v>
      </c>
      <c r="AZ8" s="225">
        <v>15</v>
      </c>
      <c r="BA8" s="225"/>
      <c r="BB8" s="225"/>
      <c r="BC8" s="225"/>
      <c r="BD8" s="15" t="s">
        <v>23</v>
      </c>
      <c r="BF8" s="27" t="str">
        <f>IF($V$12&lt;&gt;"",$V$12,"")</f>
        <v/>
      </c>
      <c r="BG8" s="27" t="str">
        <f>IF($Q$5&lt;&gt;"",TEXT(ROUNDDOWN(VALUE($Q$5)/1000,0),"00") &amp;"11","")</f>
        <v/>
      </c>
      <c r="BH8" s="27" t="str">
        <f>IF($U$13&lt;&gt;"",$U$13,"")</f>
        <v/>
      </c>
      <c r="BI8" s="27" t="str">
        <f>IF($U$14&lt;&gt;"",TEXT($U$14,"@"),"")</f>
        <v/>
      </c>
      <c r="BJ8" s="27" t="str">
        <f>IF($AN$12&lt;&gt;"",$AN$12,"")</f>
        <v/>
      </c>
      <c r="BK8" s="27" t="str">
        <f>IF($Q$5&lt;&gt;"",TEXT(ROUNDDOWN(VALUE($Q$5)/1000,0),"00") &amp;"11","")</f>
        <v/>
      </c>
      <c r="BL8" s="27" t="str">
        <f>IF($AM$13&lt;&gt;"",$AM$13,"")</f>
        <v/>
      </c>
      <c r="BM8" s="27" t="str">
        <f>IF($AM$14&lt;&gt;"",TEXT($AM$14,"@"),"")</f>
        <v/>
      </c>
      <c r="BN8" s="33"/>
      <c r="BO8" s="33"/>
      <c r="BP8" s="33"/>
      <c r="BQ8" s="33"/>
      <c r="BR8" s="33"/>
      <c r="BS8" s="33"/>
      <c r="EU8" s="29" t="s">
        <v>162</v>
      </c>
      <c r="EV8" s="30" t="s">
        <v>163</v>
      </c>
      <c r="EW8" s="31">
        <v>703013</v>
      </c>
      <c r="EX8" s="31" t="s">
        <v>158</v>
      </c>
      <c r="EY8" s="31" t="s">
        <v>164</v>
      </c>
      <c r="EZ8" s="31">
        <v>47.3</v>
      </c>
      <c r="FA8" s="31">
        <v>2</v>
      </c>
      <c r="FB8" s="42" t="s">
        <v>2725</v>
      </c>
      <c r="FC8" s="42" t="s">
        <v>2726</v>
      </c>
      <c r="FD8" s="43">
        <v>1</v>
      </c>
      <c r="FE8" s="43">
        <v>1</v>
      </c>
    </row>
    <row r="9" spans="1:161" ht="25.2" customHeight="1">
      <c r="A9" s="83"/>
      <c r="B9" s="84"/>
      <c r="C9" s="137" t="s">
        <v>27</v>
      </c>
      <c r="D9" s="137"/>
      <c r="E9" s="137"/>
      <c r="F9" s="137"/>
      <c r="G9" s="137"/>
      <c r="H9" s="137"/>
      <c r="I9" s="137"/>
      <c r="J9" s="137"/>
      <c r="K9" s="137"/>
      <c r="L9" s="137"/>
      <c r="M9" s="137"/>
      <c r="N9" s="137"/>
      <c r="O9" s="137"/>
      <c r="P9" s="137"/>
      <c r="Q9" s="137"/>
      <c r="R9" s="137"/>
      <c r="S9" s="137"/>
      <c r="T9" s="137"/>
      <c r="U9" s="229" t="s">
        <v>28</v>
      </c>
      <c r="V9" s="229"/>
      <c r="W9" s="229"/>
      <c r="X9" s="229"/>
      <c r="Y9" s="229"/>
      <c r="Z9" s="62"/>
      <c r="AA9" s="126"/>
      <c r="AB9" s="126"/>
      <c r="AC9" s="126"/>
      <c r="AD9" s="16" t="s">
        <v>29</v>
      </c>
      <c r="AE9" s="127"/>
      <c r="AF9" s="198"/>
      <c r="AG9" s="198"/>
      <c r="AH9" s="16" t="s">
        <v>30</v>
      </c>
      <c r="AI9" s="127"/>
      <c r="AJ9" s="198"/>
      <c r="AK9" s="198"/>
      <c r="AL9" s="17" t="s">
        <v>31</v>
      </c>
      <c r="AM9" s="229" t="s">
        <v>28</v>
      </c>
      <c r="AN9" s="229"/>
      <c r="AO9" s="229"/>
      <c r="AP9" s="229"/>
      <c r="AQ9" s="229"/>
      <c r="AR9" s="62"/>
      <c r="AS9" s="126"/>
      <c r="AT9" s="126"/>
      <c r="AU9" s="126"/>
      <c r="AV9" s="16" t="s">
        <v>29</v>
      </c>
      <c r="AW9" s="127"/>
      <c r="AX9" s="198"/>
      <c r="AY9" s="198"/>
      <c r="AZ9" s="16" t="s">
        <v>30</v>
      </c>
      <c r="BA9" s="127"/>
      <c r="BB9" s="198"/>
      <c r="BC9" s="198"/>
      <c r="BD9" s="18" t="s">
        <v>31</v>
      </c>
      <c r="BF9" s="26" t="str">
        <f>IF(AND($Q$5&lt;&gt;"",$BF$10&lt;&gt;""),IF(AND(VALUE(MID($BF$10,17,LEN($BF$10)-16))&lt;10,VALUE($Q$5)&lt;8000),"距離が10km未満の場合は12GHz帯優先となります。ルートの新設もしくは帯域変更の場合は、各地方総合通信局へ12GHzでは構成できない等の理由を説明して事前了解を得るか、免許申請時に説明してください",""),"")</f>
        <v/>
      </c>
      <c r="EU9" s="29" t="s">
        <v>165</v>
      </c>
      <c r="EV9" s="30" t="s">
        <v>166</v>
      </c>
      <c r="EW9" s="31">
        <v>703003</v>
      </c>
      <c r="EX9" s="31" t="s">
        <v>158</v>
      </c>
      <c r="EY9" s="31" t="s">
        <v>164</v>
      </c>
      <c r="EZ9" s="31">
        <v>47.3</v>
      </c>
      <c r="FA9" s="31">
        <v>2</v>
      </c>
      <c r="FB9" s="26" t="s">
        <v>2434</v>
      </c>
      <c r="FC9" s="26" t="s">
        <v>2435</v>
      </c>
      <c r="FD9">
        <v>2</v>
      </c>
      <c r="FE9">
        <v>1</v>
      </c>
    </row>
    <row r="10" spans="1:161" ht="25.2" customHeight="1">
      <c r="A10" s="83"/>
      <c r="B10" s="84"/>
      <c r="C10" s="137"/>
      <c r="D10" s="137"/>
      <c r="E10" s="137"/>
      <c r="F10" s="137"/>
      <c r="G10" s="137"/>
      <c r="H10" s="137"/>
      <c r="I10" s="137"/>
      <c r="J10" s="137"/>
      <c r="K10" s="137"/>
      <c r="L10" s="137"/>
      <c r="M10" s="137"/>
      <c r="N10" s="137"/>
      <c r="O10" s="137"/>
      <c r="P10" s="137"/>
      <c r="Q10" s="137"/>
      <c r="R10" s="137"/>
      <c r="S10" s="137"/>
      <c r="T10" s="137"/>
      <c r="U10" s="229" t="s">
        <v>32</v>
      </c>
      <c r="V10" s="229"/>
      <c r="W10" s="229"/>
      <c r="X10" s="229"/>
      <c r="Y10" s="229"/>
      <c r="Z10" s="62"/>
      <c r="AA10" s="126"/>
      <c r="AB10" s="126"/>
      <c r="AC10" s="126"/>
      <c r="AD10" s="16" t="s">
        <v>29</v>
      </c>
      <c r="AE10" s="127"/>
      <c r="AF10" s="198"/>
      <c r="AG10" s="198"/>
      <c r="AH10" s="16" t="s">
        <v>30</v>
      </c>
      <c r="AI10" s="127"/>
      <c r="AJ10" s="198"/>
      <c r="AK10" s="198"/>
      <c r="AL10" s="17" t="s">
        <v>31</v>
      </c>
      <c r="AM10" s="229" t="s">
        <v>32</v>
      </c>
      <c r="AN10" s="229"/>
      <c r="AO10" s="229"/>
      <c r="AP10" s="229"/>
      <c r="AQ10" s="229"/>
      <c r="AR10" s="62"/>
      <c r="AS10" s="126"/>
      <c r="AT10" s="126"/>
      <c r="AU10" s="126"/>
      <c r="AV10" s="16" t="s">
        <v>29</v>
      </c>
      <c r="AW10" s="127"/>
      <c r="AX10" s="198"/>
      <c r="AY10" s="198"/>
      <c r="AZ10" s="16" t="s">
        <v>30</v>
      </c>
      <c r="BA10" s="127"/>
      <c r="BB10" s="198"/>
      <c r="BC10" s="198"/>
      <c r="BD10" s="18" t="s">
        <v>31</v>
      </c>
      <c r="BF10" s="26" t="str">
        <f>IF(LEN($Z$9)*LEN($AE$9)*LEN($AI$9)*LEN($AR$9)*LEN($AW$9)*LEN($BA$9)*LEN($Z$10)*LEN($AE$10)*LEN($AI$10)*LEN($AR$10)*LEN($AW$10)*LEN($BA$10)&lt;&gt;0,"距離（ヒュベニの公式）[km]＝" &amp; ROUND(SQRT((VALUE($CD$10)*VALUE($CK$10))^2+(VALUE($CC$10)*VALUE($CJ$10)*COS(VALUE($CE$10)))^2)/1000,3),"")</f>
        <v/>
      </c>
      <c r="CC10" s="27">
        <f>RADIANS(VALUE($Z$9)+VALUE($AE$9)/60+VALUE($AI$9)/3600)-RADIANS(VALUE($AR$9)+VALUE($AW$9)/60+VALUE($BA$9)/3600)</f>
        <v>0</v>
      </c>
      <c r="CD10" s="27">
        <f>RADIANS(VALUE($Z$10)+VALUE($AE$10)/60+VALUE($AI$10)/3600)-RADIANS(VALUE($AR$10)+VALUE($AW$10)/60+VALUE($BA$10)/3600)</f>
        <v>0</v>
      </c>
      <c r="CE10" s="27">
        <f>(RADIANS(VALUE($Z$10)+VALUE($AE$10)/60+VALUE($AI$10)/3600)+RADIANS(VALUE($AR$10)+VALUE($AW$10)/60+VALUE($BA$10)/3600))/2</f>
        <v>0</v>
      </c>
      <c r="CF10" s="27">
        <v>6378137</v>
      </c>
      <c r="CG10" s="27">
        <v>6356752.3140000002</v>
      </c>
      <c r="CH10" s="27">
        <f>(VALUE($CF$10)^2-VALUE($CG$10)^2)/VALUE($CF$10)^2</f>
        <v>6.6943800667646578E-3</v>
      </c>
      <c r="CI10" s="27">
        <f>SQRT(1-VALUE($CH$10)*SIN(VALUE($CE$10))^2)</f>
        <v>1</v>
      </c>
      <c r="CJ10" s="27">
        <f>VALUE($CF$10)/VALUE($CI$10)</f>
        <v>6378137</v>
      </c>
      <c r="CK10" s="27">
        <f>VALUE($CF$10)*(1-VALUE($CH$10))/VALUE($CI$10)^3</f>
        <v>6335439.3268041052</v>
      </c>
      <c r="EU10" s="29" t="s">
        <v>167</v>
      </c>
      <c r="EV10" s="30" t="s">
        <v>168</v>
      </c>
      <c r="EW10" s="31">
        <v>700307</v>
      </c>
      <c r="EX10" s="31" t="s">
        <v>169</v>
      </c>
      <c r="EY10" s="31" t="s">
        <v>170</v>
      </c>
      <c r="EZ10" s="31">
        <v>34</v>
      </c>
      <c r="FA10" s="31">
        <v>2</v>
      </c>
      <c r="FB10" s="26" t="s">
        <v>2436</v>
      </c>
      <c r="FC10" s="26" t="s">
        <v>2437</v>
      </c>
      <c r="FD10">
        <v>2</v>
      </c>
      <c r="FE10">
        <v>2</v>
      </c>
    </row>
    <row r="11" spans="1:161" ht="25.2" customHeight="1">
      <c r="A11" s="83"/>
      <c r="B11" s="84"/>
      <c r="C11" s="112" t="s">
        <v>33</v>
      </c>
      <c r="D11" s="112"/>
      <c r="E11" s="112"/>
      <c r="F11" s="112"/>
      <c r="G11" s="112"/>
      <c r="H11" s="112"/>
      <c r="I11" s="112"/>
      <c r="J11" s="112"/>
      <c r="K11" s="112"/>
      <c r="L11" s="112"/>
      <c r="M11" s="112"/>
      <c r="N11" s="112"/>
      <c r="O11" s="112"/>
      <c r="P11" s="112"/>
      <c r="Q11" s="112"/>
      <c r="R11" s="112"/>
      <c r="S11" s="112"/>
      <c r="T11" s="112"/>
      <c r="U11" s="219" t="s">
        <v>34</v>
      </c>
      <c r="V11" s="220"/>
      <c r="W11" s="220"/>
      <c r="X11" s="220"/>
      <c r="Y11" s="220"/>
      <c r="Z11" s="220"/>
      <c r="AA11" s="220"/>
      <c r="AB11" s="220"/>
      <c r="AC11" s="220"/>
      <c r="AD11" s="220"/>
      <c r="AE11" s="220"/>
      <c r="AF11" s="220" t="s">
        <v>35</v>
      </c>
      <c r="AG11" s="220"/>
      <c r="AH11" s="220"/>
      <c r="AI11" s="220"/>
      <c r="AJ11" s="19" t="s">
        <v>36</v>
      </c>
      <c r="AK11" s="221"/>
      <c r="AL11" s="176"/>
      <c r="AM11" s="176"/>
      <c r="AN11" s="176"/>
      <c r="AO11" s="20" t="s">
        <v>23</v>
      </c>
      <c r="AP11" s="220" t="s">
        <v>35</v>
      </c>
      <c r="AQ11" s="220"/>
      <c r="AR11" s="220"/>
      <c r="AS11" s="220"/>
      <c r="AT11" s="220" t="s">
        <v>37</v>
      </c>
      <c r="AU11" s="220"/>
      <c r="AV11" s="220"/>
      <c r="AW11" s="220"/>
      <c r="AX11" s="220"/>
      <c r="AY11" s="220"/>
      <c r="AZ11" s="220"/>
      <c r="BA11" s="220"/>
      <c r="BB11" s="220"/>
      <c r="BC11" s="220"/>
      <c r="BD11" s="223"/>
      <c r="BF11" s="26" t="str">
        <f>IF($AK$11="V","Vを選択すると垂直偏波希望になります（希望無しは空白としてください）",IF($AK$11="H","Hを選択すると水平偏波希望になります（希望無しは空白としてください）",IF($AK$11="","偏波欄を空白にすると偏波の希望無し（ARIBにて選定）になります","")))</f>
        <v>偏波欄を空白にすると偏波の希望無し（ARIBにて選定）になります</v>
      </c>
      <c r="EU11" s="29" t="s">
        <v>171</v>
      </c>
      <c r="EV11" s="30" t="s">
        <v>172</v>
      </c>
      <c r="EW11" s="31">
        <v>700306</v>
      </c>
      <c r="EX11" s="31" t="s">
        <v>169</v>
      </c>
      <c r="EY11" s="31" t="s">
        <v>170</v>
      </c>
      <c r="EZ11" s="31">
        <v>34</v>
      </c>
      <c r="FA11" s="31">
        <v>2</v>
      </c>
      <c r="FB11" s="26" t="s">
        <v>2438</v>
      </c>
      <c r="FC11" s="26" t="s">
        <v>2439</v>
      </c>
      <c r="FD11">
        <v>2</v>
      </c>
      <c r="FE11">
        <v>2.4</v>
      </c>
    </row>
    <row r="12" spans="1:161" ht="25.2" customHeight="1">
      <c r="A12" s="83"/>
      <c r="B12" s="84"/>
      <c r="C12" s="81" t="s">
        <v>108</v>
      </c>
      <c r="D12" s="103"/>
      <c r="E12" s="108" t="s">
        <v>38</v>
      </c>
      <c r="F12" s="109"/>
      <c r="G12" s="112" t="s">
        <v>39</v>
      </c>
      <c r="H12" s="112"/>
      <c r="I12" s="112"/>
      <c r="J12" s="112"/>
      <c r="K12" s="112"/>
      <c r="L12" s="112"/>
      <c r="M12" s="112"/>
      <c r="N12" s="112"/>
      <c r="O12" s="112" t="s">
        <v>40</v>
      </c>
      <c r="P12" s="112"/>
      <c r="Q12" s="112"/>
      <c r="R12" s="112"/>
      <c r="S12" s="112"/>
      <c r="T12" s="112"/>
      <c r="U12" s="6" t="s">
        <v>14</v>
      </c>
      <c r="V12" s="73"/>
      <c r="W12" s="73"/>
      <c r="X12" s="73"/>
      <c r="Y12" s="73"/>
      <c r="Z12" s="73"/>
      <c r="AA12" s="73"/>
      <c r="AB12" s="73"/>
      <c r="AC12" s="73"/>
      <c r="AD12" s="73"/>
      <c r="AE12" s="5" t="s">
        <v>15</v>
      </c>
      <c r="AF12" s="6" t="s">
        <v>14</v>
      </c>
      <c r="AG12" s="73" t="s">
        <v>6</v>
      </c>
      <c r="AH12" s="129"/>
      <c r="AI12" s="129"/>
      <c r="AJ12" s="176"/>
      <c r="AK12" s="176"/>
      <c r="AL12" s="5" t="s">
        <v>15</v>
      </c>
      <c r="AM12" s="6" t="s">
        <v>14</v>
      </c>
      <c r="AN12" s="73"/>
      <c r="AO12" s="73"/>
      <c r="AP12" s="73"/>
      <c r="AQ12" s="73"/>
      <c r="AR12" s="73"/>
      <c r="AS12" s="73"/>
      <c r="AT12" s="73"/>
      <c r="AU12" s="73"/>
      <c r="AV12" s="73"/>
      <c r="AW12" s="5" t="s">
        <v>15</v>
      </c>
      <c r="AX12" s="6" t="s">
        <v>14</v>
      </c>
      <c r="AY12" s="73" t="s">
        <v>6</v>
      </c>
      <c r="AZ12" s="129"/>
      <c r="BA12" s="129"/>
      <c r="BB12" s="176"/>
      <c r="BC12" s="176"/>
      <c r="BD12" s="5" t="s">
        <v>15</v>
      </c>
      <c r="BF12" s="26" t="str">
        <f>IF(OR(DCOUNTA($EW:$EX,2,$BF$7:$BG$8)&gt;0,DCOUNTA($EW:$EX,2,$BJ$7:$BK$8)&gt;0),"入力したアンテナコードは、同一アンテナ名・同一利得のアンテナコードが他にも存在します。アンテナ特性をARIB担当者に確認ください","")</f>
        <v/>
      </c>
      <c r="EU12" s="29" t="s">
        <v>173</v>
      </c>
      <c r="EV12" s="30" t="s">
        <v>174</v>
      </c>
      <c r="EW12" s="32"/>
      <c r="EX12" s="32"/>
      <c r="EY12" s="32"/>
      <c r="EZ12" s="32"/>
      <c r="FA12" s="32"/>
      <c r="FB12" s="26" t="s">
        <v>2440</v>
      </c>
      <c r="FC12" s="26" t="s">
        <v>2441</v>
      </c>
      <c r="FD12">
        <v>2</v>
      </c>
      <c r="FE12">
        <v>3</v>
      </c>
    </row>
    <row r="13" spans="1:161" ht="25.2" customHeight="1">
      <c r="A13" s="83"/>
      <c r="B13" s="84"/>
      <c r="C13" s="104"/>
      <c r="D13" s="105"/>
      <c r="E13" s="105"/>
      <c r="F13" s="110"/>
      <c r="G13" s="70" t="s">
        <v>92</v>
      </c>
      <c r="H13" s="59"/>
      <c r="I13" s="59"/>
      <c r="J13" s="59"/>
      <c r="K13" s="59"/>
      <c r="L13" s="59"/>
      <c r="M13" s="59"/>
      <c r="N13" s="59"/>
      <c r="O13" s="59"/>
      <c r="P13" s="59"/>
      <c r="Q13" s="59"/>
      <c r="R13" s="59"/>
      <c r="S13" s="59"/>
      <c r="T13" s="71"/>
      <c r="U13" s="46"/>
      <c r="V13" s="73"/>
      <c r="W13" s="73"/>
      <c r="X13" s="73"/>
      <c r="Y13" s="73"/>
      <c r="Z13" s="73"/>
      <c r="AA13" s="73"/>
      <c r="AB13" s="73"/>
      <c r="AC13" s="73"/>
      <c r="AD13" s="73"/>
      <c r="AE13" s="73"/>
      <c r="AF13" s="73"/>
      <c r="AG13" s="73"/>
      <c r="AH13" s="73"/>
      <c r="AI13" s="73"/>
      <c r="AJ13" s="73"/>
      <c r="AK13" s="73"/>
      <c r="AL13" s="165"/>
      <c r="AM13" s="46"/>
      <c r="AN13" s="73"/>
      <c r="AO13" s="73"/>
      <c r="AP13" s="73"/>
      <c r="AQ13" s="73"/>
      <c r="AR13" s="73"/>
      <c r="AS13" s="73"/>
      <c r="AT13" s="73"/>
      <c r="AU13" s="73"/>
      <c r="AV13" s="73"/>
      <c r="AW13" s="73"/>
      <c r="AX13" s="73"/>
      <c r="AY13" s="73"/>
      <c r="AZ13" s="73"/>
      <c r="BA13" s="73"/>
      <c r="BB13" s="73"/>
      <c r="BC13" s="73"/>
      <c r="BD13" s="165"/>
      <c r="BF13" s="26" t="str">
        <f>IF(OR(DCOUNTA($EX:$EZ,3,$BG$7:$BI$8)&gt;0,DCOUNTA($EX:$EZ,3,$BK$7:$BM$8)&gt;0),"入力したアンテナ名・利得は、アンテナコードが複数存在します。アンテナ特性をARIB担当者と確認してください","")</f>
        <v/>
      </c>
      <c r="EU13" s="29" t="s">
        <v>175</v>
      </c>
      <c r="EV13" s="30" t="s">
        <v>176</v>
      </c>
      <c r="EW13" s="32"/>
      <c r="EX13" s="32"/>
      <c r="EY13" s="32"/>
      <c r="EZ13" s="32"/>
      <c r="FA13" s="32"/>
      <c r="FB13" s="26" t="s">
        <v>2442</v>
      </c>
      <c r="FC13" s="26" t="s">
        <v>2443</v>
      </c>
      <c r="FD13">
        <v>2.2000000000000002</v>
      </c>
      <c r="FE13">
        <v>6</v>
      </c>
    </row>
    <row r="14" spans="1:161" ht="25.2" customHeight="1">
      <c r="A14" s="83"/>
      <c r="B14" s="84"/>
      <c r="C14" s="104"/>
      <c r="D14" s="105"/>
      <c r="E14" s="105"/>
      <c r="F14" s="110"/>
      <c r="G14" s="112" t="s">
        <v>93</v>
      </c>
      <c r="H14" s="112"/>
      <c r="I14" s="112"/>
      <c r="J14" s="112"/>
      <c r="K14" s="112"/>
      <c r="L14" s="112"/>
      <c r="M14" s="112" t="s">
        <v>41</v>
      </c>
      <c r="N14" s="112"/>
      <c r="O14" s="112"/>
      <c r="P14" s="112"/>
      <c r="Q14" s="112"/>
      <c r="R14" s="112"/>
      <c r="S14" s="112"/>
      <c r="T14" s="112"/>
      <c r="U14" s="46"/>
      <c r="V14" s="74"/>
      <c r="W14" s="74"/>
      <c r="X14" s="74"/>
      <c r="Y14" s="74"/>
      <c r="Z14" s="74"/>
      <c r="AA14" s="74"/>
      <c r="AB14" s="57" t="s">
        <v>109</v>
      </c>
      <c r="AC14" s="117"/>
      <c r="AD14" s="118"/>
      <c r="AE14" s="214"/>
      <c r="AF14" s="215"/>
      <c r="AG14" s="215"/>
      <c r="AH14" s="215"/>
      <c r="AI14" s="215"/>
      <c r="AJ14" s="57" t="s">
        <v>42</v>
      </c>
      <c r="AK14" s="57"/>
      <c r="AL14" s="58"/>
      <c r="AM14" s="46"/>
      <c r="AN14" s="74"/>
      <c r="AO14" s="74"/>
      <c r="AP14" s="74"/>
      <c r="AQ14" s="74"/>
      <c r="AR14" s="74"/>
      <c r="AS14" s="74"/>
      <c r="AT14" s="57" t="s">
        <v>109</v>
      </c>
      <c r="AU14" s="57"/>
      <c r="AV14" s="58"/>
      <c r="AW14" s="214"/>
      <c r="AX14" s="215"/>
      <c r="AY14" s="215"/>
      <c r="AZ14" s="215"/>
      <c r="BA14" s="215"/>
      <c r="BB14" s="57" t="s">
        <v>42</v>
      </c>
      <c r="BC14" s="57"/>
      <c r="BD14" s="58"/>
      <c r="EU14" s="29" t="s">
        <v>177</v>
      </c>
      <c r="EV14" s="30" t="s">
        <v>178</v>
      </c>
      <c r="EW14" s="32"/>
      <c r="EX14" s="32"/>
      <c r="EY14" s="32"/>
      <c r="EZ14" s="32"/>
      <c r="FA14" s="32"/>
      <c r="FB14" s="26" t="s">
        <v>2444</v>
      </c>
      <c r="FC14" s="26" t="s">
        <v>2445</v>
      </c>
      <c r="FD14">
        <v>2.5</v>
      </c>
      <c r="FE14">
        <v>6</v>
      </c>
    </row>
    <row r="15" spans="1:161" ht="25.2" customHeight="1">
      <c r="A15" s="83"/>
      <c r="B15" s="84"/>
      <c r="C15" s="104"/>
      <c r="D15" s="105"/>
      <c r="E15" s="105"/>
      <c r="F15" s="110"/>
      <c r="G15" s="112" t="s">
        <v>43</v>
      </c>
      <c r="H15" s="112"/>
      <c r="I15" s="112"/>
      <c r="J15" s="112"/>
      <c r="K15" s="112"/>
      <c r="L15" s="112"/>
      <c r="M15" s="112"/>
      <c r="N15" s="112"/>
      <c r="O15" s="112"/>
      <c r="P15" s="112"/>
      <c r="Q15" s="112"/>
      <c r="R15" s="112"/>
      <c r="S15" s="112"/>
      <c r="T15" s="112"/>
      <c r="U15" s="62"/>
      <c r="V15" s="126"/>
      <c r="W15" s="126"/>
      <c r="X15" s="126"/>
      <c r="Y15" s="126"/>
      <c r="Z15" s="126"/>
      <c r="AA15" s="126"/>
      <c r="AB15" s="126"/>
      <c r="AC15" s="126"/>
      <c r="AD15" s="126"/>
      <c r="AE15" s="126"/>
      <c r="AF15" s="126"/>
      <c r="AG15" s="126"/>
      <c r="AH15" s="126"/>
      <c r="AI15" s="126"/>
      <c r="AJ15" s="57" t="s">
        <v>44</v>
      </c>
      <c r="AK15" s="57"/>
      <c r="AL15" s="58"/>
      <c r="AM15" s="216">
        <v>0</v>
      </c>
      <c r="AN15" s="217"/>
      <c r="AO15" s="217"/>
      <c r="AP15" s="217"/>
      <c r="AQ15" s="217"/>
      <c r="AR15" s="217"/>
      <c r="AS15" s="217"/>
      <c r="AT15" s="217"/>
      <c r="AU15" s="217"/>
      <c r="AV15" s="217"/>
      <c r="AW15" s="217"/>
      <c r="AX15" s="217"/>
      <c r="AY15" s="217"/>
      <c r="AZ15" s="217"/>
      <c r="BA15" s="217"/>
      <c r="BB15" s="57" t="s">
        <v>44</v>
      </c>
      <c r="BC15" s="57"/>
      <c r="BD15" s="58"/>
      <c r="BF15" s="26" t="str">
        <f>IF($U$15="","【確認】付加損失（送信側）が空白の場合、受信入力を付加損失で調整するものとみなし、ARIBで調整します","")</f>
        <v>【確認】付加損失（送信側）が空白の場合、受信入力を付加損失で調整するものとみなし、ARIBで調整します</v>
      </c>
      <c r="EU15" s="29" t="s">
        <v>179</v>
      </c>
      <c r="EV15" s="30" t="s">
        <v>180</v>
      </c>
      <c r="EW15" s="32"/>
      <c r="EX15" s="32"/>
      <c r="EY15" s="32"/>
      <c r="EZ15" s="32"/>
      <c r="FA15" s="32"/>
      <c r="FB15" s="26" t="s">
        <v>2446</v>
      </c>
      <c r="FC15" s="26" t="s">
        <v>2447</v>
      </c>
      <c r="FD15">
        <v>3</v>
      </c>
      <c r="FE15">
        <v>2</v>
      </c>
    </row>
    <row r="16" spans="1:161" ht="25.2" customHeight="1">
      <c r="A16" s="83"/>
      <c r="B16" s="84"/>
      <c r="C16" s="104"/>
      <c r="D16" s="105"/>
      <c r="E16" s="105"/>
      <c r="F16" s="110"/>
      <c r="G16" s="112" t="s">
        <v>45</v>
      </c>
      <c r="H16" s="112"/>
      <c r="I16" s="112"/>
      <c r="J16" s="112"/>
      <c r="K16" s="112"/>
      <c r="L16" s="112"/>
      <c r="M16" s="112"/>
      <c r="N16" s="112"/>
      <c r="O16" s="112"/>
      <c r="P16" s="112"/>
      <c r="Q16" s="112"/>
      <c r="R16" s="112"/>
      <c r="S16" s="112"/>
      <c r="T16" s="112"/>
      <c r="U16" s="46"/>
      <c r="V16" s="224"/>
      <c r="W16" s="224"/>
      <c r="X16" s="224"/>
      <c r="Y16" s="224"/>
      <c r="Z16" s="224"/>
      <c r="AA16" s="224"/>
      <c r="AB16" s="224"/>
      <c r="AC16" s="224"/>
      <c r="AD16" s="224"/>
      <c r="AE16" s="224"/>
      <c r="AF16" s="224"/>
      <c r="AG16" s="224"/>
      <c r="AH16" s="224"/>
      <c r="AI16" s="224"/>
      <c r="AJ16" s="57" t="s">
        <v>44</v>
      </c>
      <c r="AK16" s="57"/>
      <c r="AL16" s="58"/>
      <c r="AM16" s="46"/>
      <c r="AN16" s="224"/>
      <c r="AO16" s="224"/>
      <c r="AP16" s="224"/>
      <c r="AQ16" s="224"/>
      <c r="AR16" s="224"/>
      <c r="AS16" s="224"/>
      <c r="AT16" s="224"/>
      <c r="AU16" s="224"/>
      <c r="AV16" s="224"/>
      <c r="AW16" s="224"/>
      <c r="AX16" s="224"/>
      <c r="AY16" s="224"/>
      <c r="AZ16" s="224"/>
      <c r="BA16" s="224"/>
      <c r="BB16" s="57" t="s">
        <v>44</v>
      </c>
      <c r="BC16" s="57"/>
      <c r="BD16" s="58"/>
      <c r="EU16" s="29" t="s">
        <v>181</v>
      </c>
      <c r="EV16" s="30" t="s">
        <v>182</v>
      </c>
      <c r="EW16" s="32"/>
      <c r="EX16" s="32"/>
      <c r="EY16" s="32"/>
      <c r="EZ16" s="32"/>
      <c r="FA16" s="32"/>
      <c r="FB16" s="26" t="s">
        <v>2448</v>
      </c>
      <c r="FC16" s="26" t="s">
        <v>2449</v>
      </c>
      <c r="FD16">
        <v>3</v>
      </c>
      <c r="FE16">
        <v>3</v>
      </c>
    </row>
    <row r="17" spans="1:161" ht="25.2" customHeight="1">
      <c r="A17" s="83"/>
      <c r="B17" s="84"/>
      <c r="C17" s="104"/>
      <c r="D17" s="105"/>
      <c r="E17" s="105"/>
      <c r="F17" s="110"/>
      <c r="G17" s="112" t="s">
        <v>46</v>
      </c>
      <c r="H17" s="112"/>
      <c r="I17" s="112"/>
      <c r="J17" s="112"/>
      <c r="K17" s="112"/>
      <c r="L17" s="112"/>
      <c r="M17" s="112"/>
      <c r="N17" s="112"/>
      <c r="O17" s="112"/>
      <c r="P17" s="112"/>
      <c r="Q17" s="112"/>
      <c r="R17" s="112"/>
      <c r="S17" s="112"/>
      <c r="T17" s="112"/>
      <c r="U17" s="46"/>
      <c r="V17" s="224"/>
      <c r="W17" s="224"/>
      <c r="X17" s="224"/>
      <c r="Y17" s="224"/>
      <c r="Z17" s="224"/>
      <c r="AA17" s="224"/>
      <c r="AB17" s="224"/>
      <c r="AC17" s="224"/>
      <c r="AD17" s="224"/>
      <c r="AE17" s="224"/>
      <c r="AF17" s="224"/>
      <c r="AG17" s="224"/>
      <c r="AH17" s="224"/>
      <c r="AI17" s="224"/>
      <c r="AJ17" s="57" t="s">
        <v>44</v>
      </c>
      <c r="AK17" s="57"/>
      <c r="AL17" s="58"/>
      <c r="AM17" s="46"/>
      <c r="AN17" s="224"/>
      <c r="AO17" s="224"/>
      <c r="AP17" s="224"/>
      <c r="AQ17" s="224"/>
      <c r="AR17" s="224"/>
      <c r="AS17" s="224"/>
      <c r="AT17" s="224"/>
      <c r="AU17" s="224"/>
      <c r="AV17" s="224"/>
      <c r="AW17" s="224"/>
      <c r="AX17" s="224"/>
      <c r="AY17" s="224"/>
      <c r="AZ17" s="224"/>
      <c r="BA17" s="224"/>
      <c r="BB17" s="57" t="s">
        <v>44</v>
      </c>
      <c r="BC17" s="57"/>
      <c r="BD17" s="58"/>
      <c r="EU17" s="29" t="s">
        <v>183</v>
      </c>
      <c r="EV17" s="30" t="s">
        <v>184</v>
      </c>
      <c r="EW17" s="32"/>
      <c r="EX17" s="32"/>
      <c r="EY17" s="32"/>
      <c r="EZ17" s="32"/>
      <c r="FA17" s="32"/>
      <c r="FB17" s="26" t="s">
        <v>2450</v>
      </c>
      <c r="FC17" s="26" t="s">
        <v>2451</v>
      </c>
      <c r="FD17">
        <v>3</v>
      </c>
      <c r="FE17">
        <v>4</v>
      </c>
    </row>
    <row r="18" spans="1:161" ht="25.2" customHeight="1">
      <c r="A18" s="83"/>
      <c r="B18" s="84"/>
      <c r="C18" s="106"/>
      <c r="D18" s="107"/>
      <c r="E18" s="107"/>
      <c r="F18" s="111"/>
      <c r="G18" s="112" t="s">
        <v>47</v>
      </c>
      <c r="H18" s="112"/>
      <c r="I18" s="112"/>
      <c r="J18" s="112"/>
      <c r="K18" s="112"/>
      <c r="L18" s="112"/>
      <c r="M18" s="112"/>
      <c r="N18" s="112"/>
      <c r="O18" s="112"/>
      <c r="P18" s="112"/>
      <c r="Q18" s="112"/>
      <c r="R18" s="112"/>
      <c r="S18" s="112"/>
      <c r="T18" s="112"/>
      <c r="U18" s="46"/>
      <c r="V18" s="224"/>
      <c r="W18" s="224"/>
      <c r="X18" s="224"/>
      <c r="Y18" s="224"/>
      <c r="Z18" s="224"/>
      <c r="AA18" s="224"/>
      <c r="AB18" s="224"/>
      <c r="AC18" s="224"/>
      <c r="AD18" s="224"/>
      <c r="AE18" s="224"/>
      <c r="AF18" s="224"/>
      <c r="AG18" s="224"/>
      <c r="AH18" s="224"/>
      <c r="AI18" s="224"/>
      <c r="AJ18" s="57" t="s">
        <v>48</v>
      </c>
      <c r="AK18" s="57"/>
      <c r="AL18" s="58"/>
      <c r="AM18" s="70" t="s">
        <v>49</v>
      </c>
      <c r="AN18" s="59"/>
      <c r="AO18" s="59"/>
      <c r="AP18" s="59"/>
      <c r="AQ18" s="3" t="s">
        <v>14</v>
      </c>
      <c r="AR18" s="73"/>
      <c r="AS18" s="73"/>
      <c r="AT18" s="73"/>
      <c r="AU18" s="73"/>
      <c r="AV18" s="73"/>
      <c r="AW18" s="73"/>
      <c r="AX18" s="73"/>
      <c r="AY18" s="73"/>
      <c r="AZ18" s="73"/>
      <c r="BA18" s="73"/>
      <c r="BB18" s="73"/>
      <c r="BC18" s="73"/>
      <c r="BD18" s="5" t="s">
        <v>15</v>
      </c>
      <c r="BF18" s="26" t="str">
        <f>IF(AND($BF$3="4PSK",$AR$18="4"),"【警告】SDコード＝「4：受信合成方式」は4PSK方式では使いません",IF(AND($BF$3="QAM",$AR$18="2"),"【警告】SDコード＝「2：切替方式」はQAM方式では使いません",""))</f>
        <v/>
      </c>
      <c r="EU18" s="29" t="s">
        <v>185</v>
      </c>
      <c r="EV18" s="30" t="s">
        <v>186</v>
      </c>
      <c r="EW18" s="32"/>
      <c r="EX18" s="32"/>
      <c r="EY18" s="32"/>
      <c r="EZ18" s="32"/>
      <c r="FA18" s="32"/>
      <c r="FB18" s="26" t="s">
        <v>2452</v>
      </c>
      <c r="FC18" s="26" t="s">
        <v>2453</v>
      </c>
      <c r="FD18">
        <v>3</v>
      </c>
      <c r="FE18">
        <v>6</v>
      </c>
    </row>
    <row r="19" spans="1:161" ht="25.2" customHeight="1">
      <c r="A19" s="83"/>
      <c r="B19" s="84"/>
      <c r="C19" s="112" t="s">
        <v>33</v>
      </c>
      <c r="D19" s="112"/>
      <c r="E19" s="112"/>
      <c r="F19" s="112"/>
      <c r="G19" s="112"/>
      <c r="H19" s="112"/>
      <c r="I19" s="112"/>
      <c r="J19" s="112"/>
      <c r="K19" s="112"/>
      <c r="L19" s="112"/>
      <c r="M19" s="112"/>
      <c r="N19" s="112"/>
      <c r="O19" s="112"/>
      <c r="P19" s="112"/>
      <c r="Q19" s="112"/>
      <c r="R19" s="112"/>
      <c r="S19" s="112"/>
      <c r="T19" s="112"/>
      <c r="U19" s="219" t="s">
        <v>37</v>
      </c>
      <c r="V19" s="220"/>
      <c r="W19" s="220"/>
      <c r="X19" s="220"/>
      <c r="Y19" s="220"/>
      <c r="Z19" s="220"/>
      <c r="AA19" s="220"/>
      <c r="AB19" s="220"/>
      <c r="AC19" s="220"/>
      <c r="AD19" s="220"/>
      <c r="AE19" s="220"/>
      <c r="AF19" s="220" t="s">
        <v>50</v>
      </c>
      <c r="AG19" s="220"/>
      <c r="AH19" s="220"/>
      <c r="AI19" s="220"/>
      <c r="AJ19" s="19" t="s">
        <v>36</v>
      </c>
      <c r="AK19" s="221" t="str">
        <f>IF($AK$11&lt;&gt;"",$AK$11,"")</f>
        <v/>
      </c>
      <c r="AL19" s="222"/>
      <c r="AM19" s="222"/>
      <c r="AN19" s="222"/>
      <c r="AO19" s="20" t="s">
        <v>23</v>
      </c>
      <c r="AP19" s="220" t="s">
        <v>50</v>
      </c>
      <c r="AQ19" s="220"/>
      <c r="AR19" s="220"/>
      <c r="AS19" s="220"/>
      <c r="AT19" s="220" t="s">
        <v>34</v>
      </c>
      <c r="AU19" s="220"/>
      <c r="AV19" s="220"/>
      <c r="AW19" s="220"/>
      <c r="AX19" s="220"/>
      <c r="AY19" s="220"/>
      <c r="AZ19" s="220"/>
      <c r="BA19" s="220"/>
      <c r="BB19" s="220"/>
      <c r="BC19" s="220"/>
      <c r="BD19" s="223"/>
      <c r="EU19" s="29" t="s">
        <v>187</v>
      </c>
      <c r="EV19" s="30" t="s">
        <v>188</v>
      </c>
      <c r="EW19" s="32"/>
      <c r="EX19" s="32"/>
      <c r="EY19" s="32"/>
      <c r="EZ19" s="32"/>
      <c r="FA19" s="32"/>
      <c r="FB19" s="26" t="s">
        <v>2454</v>
      </c>
      <c r="FC19" s="26" t="s">
        <v>2455</v>
      </c>
      <c r="FD19">
        <v>3</v>
      </c>
      <c r="FE19">
        <v>7</v>
      </c>
    </row>
    <row r="20" spans="1:161" ht="25.2" customHeight="1">
      <c r="A20" s="83"/>
      <c r="B20" s="84"/>
      <c r="C20" s="81" t="s">
        <v>17</v>
      </c>
      <c r="D20" s="103"/>
      <c r="E20" s="108" t="s">
        <v>38</v>
      </c>
      <c r="F20" s="109"/>
      <c r="G20" s="112" t="s">
        <v>39</v>
      </c>
      <c r="H20" s="112"/>
      <c r="I20" s="112"/>
      <c r="J20" s="112"/>
      <c r="K20" s="112"/>
      <c r="L20" s="112"/>
      <c r="M20" s="112"/>
      <c r="N20" s="112"/>
      <c r="O20" s="112" t="s">
        <v>40</v>
      </c>
      <c r="P20" s="112"/>
      <c r="Q20" s="112"/>
      <c r="R20" s="112"/>
      <c r="S20" s="112"/>
      <c r="T20" s="112"/>
      <c r="U20" s="6" t="s">
        <v>14</v>
      </c>
      <c r="V20" s="73" t="str">
        <f>IF($V$12&lt;&gt;"",$V$12,"")</f>
        <v/>
      </c>
      <c r="W20" s="73"/>
      <c r="X20" s="73"/>
      <c r="Y20" s="73"/>
      <c r="Z20" s="73"/>
      <c r="AA20" s="73"/>
      <c r="AB20" s="73"/>
      <c r="AC20" s="73"/>
      <c r="AD20" s="73"/>
      <c r="AE20" s="5" t="s">
        <v>15</v>
      </c>
      <c r="AF20" s="4" t="s">
        <v>14</v>
      </c>
      <c r="AG20" s="73" t="str">
        <f>IF($AG$12&lt;&gt;"",$AG$12,"")</f>
        <v/>
      </c>
      <c r="AH20" s="176"/>
      <c r="AI20" s="176"/>
      <c r="AJ20" s="176"/>
      <c r="AK20" s="176"/>
      <c r="AL20" s="5" t="s">
        <v>15</v>
      </c>
      <c r="AM20" s="6" t="s">
        <v>14</v>
      </c>
      <c r="AN20" s="73" t="str">
        <f>IF($AN$12&lt;&gt;"",$AN$12,"")</f>
        <v/>
      </c>
      <c r="AO20" s="73"/>
      <c r="AP20" s="73"/>
      <c r="AQ20" s="73"/>
      <c r="AR20" s="73"/>
      <c r="AS20" s="73"/>
      <c r="AT20" s="73"/>
      <c r="AU20" s="73"/>
      <c r="AV20" s="73"/>
      <c r="AW20" s="5" t="s">
        <v>15</v>
      </c>
      <c r="AX20" s="6" t="s">
        <v>14</v>
      </c>
      <c r="AY20" s="73" t="str">
        <f>IF($AY$12&lt;&gt;"",$AY$12,"")</f>
        <v/>
      </c>
      <c r="AZ20" s="129"/>
      <c r="BA20" s="129"/>
      <c r="BB20" s="176"/>
      <c r="BC20" s="176"/>
      <c r="BD20" s="5" t="s">
        <v>15</v>
      </c>
      <c r="EU20" s="29" t="s">
        <v>189</v>
      </c>
      <c r="EV20" s="30" t="s">
        <v>190</v>
      </c>
      <c r="EW20" s="32"/>
      <c r="EX20" s="32"/>
      <c r="EY20" s="32"/>
      <c r="EZ20" s="32"/>
      <c r="FA20" s="32"/>
      <c r="FB20" s="26" t="s">
        <v>2456</v>
      </c>
      <c r="FC20" s="26" t="s">
        <v>2457</v>
      </c>
      <c r="FD20">
        <v>4</v>
      </c>
      <c r="FE20">
        <v>3</v>
      </c>
    </row>
    <row r="21" spans="1:161" ht="25.2" customHeight="1">
      <c r="A21" s="83"/>
      <c r="B21" s="84"/>
      <c r="C21" s="104"/>
      <c r="D21" s="105"/>
      <c r="E21" s="105"/>
      <c r="F21" s="110"/>
      <c r="G21" s="70" t="s">
        <v>92</v>
      </c>
      <c r="H21" s="59"/>
      <c r="I21" s="59"/>
      <c r="J21" s="59"/>
      <c r="K21" s="59"/>
      <c r="L21" s="59"/>
      <c r="M21" s="59"/>
      <c r="N21" s="59"/>
      <c r="O21" s="59"/>
      <c r="P21" s="59"/>
      <c r="Q21" s="59"/>
      <c r="R21" s="59"/>
      <c r="S21" s="59"/>
      <c r="T21" s="71"/>
      <c r="U21" s="46" t="str">
        <f>IF($U$13&lt;&gt;"",$U$13,"")</f>
        <v/>
      </c>
      <c r="V21" s="73"/>
      <c r="W21" s="73"/>
      <c r="X21" s="73"/>
      <c r="Y21" s="73"/>
      <c r="Z21" s="73"/>
      <c r="AA21" s="73"/>
      <c r="AB21" s="73"/>
      <c r="AC21" s="73"/>
      <c r="AD21" s="73"/>
      <c r="AE21" s="73"/>
      <c r="AF21" s="73"/>
      <c r="AG21" s="73"/>
      <c r="AH21" s="73"/>
      <c r="AI21" s="73"/>
      <c r="AJ21" s="73"/>
      <c r="AK21" s="73"/>
      <c r="AL21" s="165"/>
      <c r="AM21" s="46" t="str">
        <f>IF($AM$13&lt;&gt;"",$AM$13,"")</f>
        <v/>
      </c>
      <c r="AN21" s="73"/>
      <c r="AO21" s="73"/>
      <c r="AP21" s="73"/>
      <c r="AQ21" s="73"/>
      <c r="AR21" s="73"/>
      <c r="AS21" s="73"/>
      <c r="AT21" s="73"/>
      <c r="AU21" s="73"/>
      <c r="AV21" s="73"/>
      <c r="AW21" s="73"/>
      <c r="AX21" s="73"/>
      <c r="AY21" s="73"/>
      <c r="AZ21" s="73"/>
      <c r="BA21" s="73"/>
      <c r="BB21" s="73"/>
      <c r="BC21" s="73"/>
      <c r="BD21" s="165"/>
      <c r="EU21" s="29" t="s">
        <v>191</v>
      </c>
      <c r="EV21" s="30" t="s">
        <v>192</v>
      </c>
      <c r="EW21" s="32"/>
      <c r="EX21" s="32"/>
      <c r="EY21" s="32"/>
      <c r="EZ21" s="32"/>
      <c r="FA21" s="32"/>
      <c r="FB21" s="26" t="s">
        <v>2458</v>
      </c>
      <c r="FC21" s="26" t="s">
        <v>2459</v>
      </c>
      <c r="FD21">
        <v>4</v>
      </c>
      <c r="FE21">
        <v>4</v>
      </c>
    </row>
    <row r="22" spans="1:161" ht="25.2" customHeight="1">
      <c r="A22" s="83"/>
      <c r="B22" s="84"/>
      <c r="C22" s="104"/>
      <c r="D22" s="105"/>
      <c r="E22" s="105"/>
      <c r="F22" s="110"/>
      <c r="G22" s="112" t="s">
        <v>93</v>
      </c>
      <c r="H22" s="112"/>
      <c r="I22" s="112"/>
      <c r="J22" s="112"/>
      <c r="K22" s="112"/>
      <c r="L22" s="112"/>
      <c r="M22" s="112" t="s">
        <v>41</v>
      </c>
      <c r="N22" s="112"/>
      <c r="O22" s="112"/>
      <c r="P22" s="112"/>
      <c r="Q22" s="112"/>
      <c r="R22" s="112"/>
      <c r="S22" s="112"/>
      <c r="T22" s="112"/>
      <c r="U22" s="46" t="str">
        <f>IF($U$14&lt;&gt;"",$U$14,"")</f>
        <v/>
      </c>
      <c r="V22" s="74"/>
      <c r="W22" s="74"/>
      <c r="X22" s="74"/>
      <c r="Y22" s="74"/>
      <c r="Z22" s="74"/>
      <c r="AA22" s="74"/>
      <c r="AB22" s="57" t="s">
        <v>109</v>
      </c>
      <c r="AC22" s="57"/>
      <c r="AD22" s="58"/>
      <c r="AE22" s="214" t="str">
        <f>IF($AE$14&lt;&gt;"",$AE$14,"")</f>
        <v/>
      </c>
      <c r="AF22" s="215"/>
      <c r="AG22" s="215"/>
      <c r="AH22" s="215"/>
      <c r="AI22" s="215"/>
      <c r="AJ22" s="57" t="s">
        <v>42</v>
      </c>
      <c r="AK22" s="57"/>
      <c r="AL22" s="58"/>
      <c r="AM22" s="72" t="str">
        <f>IF($AM$14&lt;&gt;"",$AM$14,"")</f>
        <v/>
      </c>
      <c r="AN22" s="101"/>
      <c r="AO22" s="101"/>
      <c r="AP22" s="101"/>
      <c r="AQ22" s="101"/>
      <c r="AR22" s="101"/>
      <c r="AS22" s="102"/>
      <c r="AT22" s="57" t="s">
        <v>109</v>
      </c>
      <c r="AU22" s="57"/>
      <c r="AV22" s="58"/>
      <c r="AW22" s="214" t="str">
        <f>IF($AW$14&lt;&gt;"",$AW$14,"")</f>
        <v/>
      </c>
      <c r="AX22" s="215"/>
      <c r="AY22" s="215"/>
      <c r="AZ22" s="215"/>
      <c r="BA22" s="215"/>
      <c r="BB22" s="57" t="s">
        <v>42</v>
      </c>
      <c r="BC22" s="57"/>
      <c r="BD22" s="58"/>
      <c r="EU22" s="29" t="s">
        <v>193</v>
      </c>
      <c r="EV22" s="30" t="s">
        <v>194</v>
      </c>
      <c r="EW22" s="32"/>
      <c r="EX22" s="32"/>
      <c r="EY22" s="32"/>
      <c r="EZ22" s="32"/>
      <c r="FA22" s="32"/>
      <c r="FB22" s="26" t="s">
        <v>2460</v>
      </c>
      <c r="FC22" s="26" t="s">
        <v>2461</v>
      </c>
      <c r="FD22">
        <v>4</v>
      </c>
      <c r="FE22">
        <v>5</v>
      </c>
    </row>
    <row r="23" spans="1:161" ht="25.2" customHeight="1">
      <c r="A23" s="83"/>
      <c r="B23" s="84"/>
      <c r="C23" s="104"/>
      <c r="D23" s="105"/>
      <c r="E23" s="105"/>
      <c r="F23" s="110"/>
      <c r="G23" s="112" t="s">
        <v>43</v>
      </c>
      <c r="H23" s="112"/>
      <c r="I23" s="112"/>
      <c r="J23" s="112"/>
      <c r="K23" s="112"/>
      <c r="L23" s="112"/>
      <c r="M23" s="112"/>
      <c r="N23" s="112"/>
      <c r="O23" s="112"/>
      <c r="P23" s="112"/>
      <c r="Q23" s="112"/>
      <c r="R23" s="112"/>
      <c r="S23" s="112"/>
      <c r="T23" s="112"/>
      <c r="U23" s="216">
        <v>0</v>
      </c>
      <c r="V23" s="217"/>
      <c r="W23" s="217"/>
      <c r="X23" s="217"/>
      <c r="Y23" s="217"/>
      <c r="Z23" s="217"/>
      <c r="AA23" s="217"/>
      <c r="AB23" s="217"/>
      <c r="AC23" s="217"/>
      <c r="AD23" s="217"/>
      <c r="AE23" s="217"/>
      <c r="AF23" s="217"/>
      <c r="AG23" s="217"/>
      <c r="AH23" s="217"/>
      <c r="AI23" s="217"/>
      <c r="AJ23" s="57" t="s">
        <v>44</v>
      </c>
      <c r="AK23" s="57"/>
      <c r="AL23" s="58"/>
      <c r="AM23" s="62"/>
      <c r="AN23" s="126"/>
      <c r="AO23" s="126"/>
      <c r="AP23" s="126"/>
      <c r="AQ23" s="126"/>
      <c r="AR23" s="126"/>
      <c r="AS23" s="126"/>
      <c r="AT23" s="126"/>
      <c r="AU23" s="126"/>
      <c r="AV23" s="126"/>
      <c r="AW23" s="126"/>
      <c r="AX23" s="126"/>
      <c r="AY23" s="126"/>
      <c r="AZ23" s="126"/>
      <c r="BA23" s="126"/>
      <c r="BB23" s="57" t="s">
        <v>44</v>
      </c>
      <c r="BC23" s="57"/>
      <c r="BD23" s="58"/>
      <c r="BF23" s="26" t="str">
        <f>IF($AM$23="","【確認】付加損失（送信側）が空白の場合、受信入力を付加損失で調整するものとみなし、ARIBで調整します","")</f>
        <v>【確認】付加損失（送信側）が空白の場合、受信入力を付加損失で調整するものとみなし、ARIBで調整します</v>
      </c>
      <c r="EU23" s="29" t="s">
        <v>195</v>
      </c>
      <c r="EV23" s="30" t="s">
        <v>196</v>
      </c>
      <c r="EW23" s="32"/>
      <c r="EX23" s="32"/>
      <c r="EY23" s="32"/>
      <c r="EZ23" s="32"/>
      <c r="FA23" s="32"/>
      <c r="FB23" s="26" t="s">
        <v>2462</v>
      </c>
      <c r="FC23" s="26" t="s">
        <v>2463</v>
      </c>
      <c r="FD23">
        <v>4</v>
      </c>
      <c r="FE23">
        <v>6</v>
      </c>
    </row>
    <row r="24" spans="1:161" ht="25.2" customHeight="1">
      <c r="A24" s="83"/>
      <c r="B24" s="84"/>
      <c r="C24" s="104"/>
      <c r="D24" s="105"/>
      <c r="E24" s="105"/>
      <c r="F24" s="110"/>
      <c r="G24" s="112" t="s">
        <v>45</v>
      </c>
      <c r="H24" s="112"/>
      <c r="I24" s="112"/>
      <c r="J24" s="112"/>
      <c r="K24" s="112"/>
      <c r="L24" s="112"/>
      <c r="M24" s="112"/>
      <c r="N24" s="112"/>
      <c r="O24" s="112"/>
      <c r="P24" s="112"/>
      <c r="Q24" s="112"/>
      <c r="R24" s="112"/>
      <c r="S24" s="112"/>
      <c r="T24" s="112"/>
      <c r="U24" s="46" t="str">
        <f>IF($U$16&lt;&gt;"",$U$16,"")</f>
        <v/>
      </c>
      <c r="V24" s="218"/>
      <c r="W24" s="218"/>
      <c r="X24" s="218"/>
      <c r="Y24" s="218"/>
      <c r="Z24" s="218"/>
      <c r="AA24" s="218"/>
      <c r="AB24" s="218"/>
      <c r="AC24" s="218"/>
      <c r="AD24" s="218"/>
      <c r="AE24" s="218"/>
      <c r="AF24" s="218"/>
      <c r="AG24" s="218"/>
      <c r="AH24" s="218"/>
      <c r="AI24" s="218"/>
      <c r="AJ24" s="57" t="s">
        <v>44</v>
      </c>
      <c r="AK24" s="57"/>
      <c r="AL24" s="58"/>
      <c r="AM24" s="46" t="str">
        <f>IF($AM$16&lt;&gt;"",$AM$16,"")</f>
        <v/>
      </c>
      <c r="AN24" s="218"/>
      <c r="AO24" s="218"/>
      <c r="AP24" s="218"/>
      <c r="AQ24" s="218"/>
      <c r="AR24" s="218"/>
      <c r="AS24" s="218"/>
      <c r="AT24" s="218"/>
      <c r="AU24" s="218"/>
      <c r="AV24" s="218"/>
      <c r="AW24" s="218"/>
      <c r="AX24" s="218"/>
      <c r="AY24" s="218"/>
      <c r="AZ24" s="218"/>
      <c r="BA24" s="218"/>
      <c r="BB24" s="57" t="s">
        <v>44</v>
      </c>
      <c r="BC24" s="57"/>
      <c r="BD24" s="58"/>
      <c r="EU24" s="29" t="s">
        <v>197</v>
      </c>
      <c r="EV24" s="30" t="s">
        <v>198</v>
      </c>
      <c r="EW24" s="32"/>
      <c r="EX24" s="32"/>
      <c r="EY24" s="32"/>
      <c r="EZ24" s="32"/>
      <c r="FA24" s="32"/>
      <c r="FB24" s="26" t="s">
        <v>2464</v>
      </c>
      <c r="FC24" s="26" t="s">
        <v>2465</v>
      </c>
      <c r="FD24">
        <v>4.8</v>
      </c>
      <c r="FE24">
        <v>4.8</v>
      </c>
    </row>
    <row r="25" spans="1:161" ht="25.2" customHeight="1">
      <c r="A25" s="83"/>
      <c r="B25" s="84"/>
      <c r="C25" s="104"/>
      <c r="D25" s="105"/>
      <c r="E25" s="105"/>
      <c r="F25" s="110"/>
      <c r="G25" s="112" t="s">
        <v>46</v>
      </c>
      <c r="H25" s="112"/>
      <c r="I25" s="112"/>
      <c r="J25" s="112"/>
      <c r="K25" s="112"/>
      <c r="L25" s="112"/>
      <c r="M25" s="112"/>
      <c r="N25" s="112"/>
      <c r="O25" s="112"/>
      <c r="P25" s="112"/>
      <c r="Q25" s="112"/>
      <c r="R25" s="112"/>
      <c r="S25" s="112"/>
      <c r="T25" s="112"/>
      <c r="U25" s="46"/>
      <c r="V25" s="74"/>
      <c r="W25" s="74"/>
      <c r="X25" s="74"/>
      <c r="Y25" s="74"/>
      <c r="Z25" s="74"/>
      <c r="AA25" s="74"/>
      <c r="AB25" s="74"/>
      <c r="AC25" s="74"/>
      <c r="AD25" s="74"/>
      <c r="AE25" s="74"/>
      <c r="AF25" s="74"/>
      <c r="AG25" s="74"/>
      <c r="AH25" s="74"/>
      <c r="AI25" s="74"/>
      <c r="AJ25" s="57" t="s">
        <v>44</v>
      </c>
      <c r="AK25" s="57"/>
      <c r="AL25" s="58"/>
      <c r="AM25" s="46"/>
      <c r="AN25" s="74"/>
      <c r="AO25" s="74"/>
      <c r="AP25" s="74"/>
      <c r="AQ25" s="74"/>
      <c r="AR25" s="74"/>
      <c r="AS25" s="74"/>
      <c r="AT25" s="74"/>
      <c r="AU25" s="74"/>
      <c r="AV25" s="74"/>
      <c r="AW25" s="74"/>
      <c r="AX25" s="74"/>
      <c r="AY25" s="74"/>
      <c r="AZ25" s="74"/>
      <c r="BA25" s="74"/>
      <c r="BB25" s="57" t="s">
        <v>44</v>
      </c>
      <c r="BC25" s="57"/>
      <c r="BD25" s="58"/>
      <c r="EU25" s="29" t="s">
        <v>199</v>
      </c>
      <c r="EV25" s="30" t="s">
        <v>200</v>
      </c>
      <c r="EW25" s="32"/>
      <c r="EX25" s="32"/>
      <c r="EY25" s="32"/>
      <c r="EZ25" s="32"/>
      <c r="FA25" s="32"/>
      <c r="FB25" s="26" t="s">
        <v>2466</v>
      </c>
      <c r="FC25" s="26" t="s">
        <v>2467</v>
      </c>
      <c r="FD25">
        <v>5</v>
      </c>
      <c r="FE25">
        <v>4</v>
      </c>
    </row>
    <row r="26" spans="1:161" ht="25.2" customHeight="1">
      <c r="A26" s="85"/>
      <c r="B26" s="86"/>
      <c r="C26" s="106"/>
      <c r="D26" s="107"/>
      <c r="E26" s="107"/>
      <c r="F26" s="111"/>
      <c r="G26" s="112" t="s">
        <v>47</v>
      </c>
      <c r="H26" s="112"/>
      <c r="I26" s="112"/>
      <c r="J26" s="112"/>
      <c r="K26" s="112"/>
      <c r="L26" s="112"/>
      <c r="M26" s="112"/>
      <c r="N26" s="112"/>
      <c r="O26" s="112"/>
      <c r="P26" s="112"/>
      <c r="Q26" s="112"/>
      <c r="R26" s="112"/>
      <c r="S26" s="112"/>
      <c r="T26" s="112"/>
      <c r="U26" s="70" t="s">
        <v>49</v>
      </c>
      <c r="V26" s="59"/>
      <c r="W26" s="59"/>
      <c r="X26" s="59"/>
      <c r="Y26" s="3" t="s">
        <v>14</v>
      </c>
      <c r="Z26" s="73"/>
      <c r="AA26" s="73"/>
      <c r="AB26" s="73"/>
      <c r="AC26" s="73"/>
      <c r="AD26" s="73"/>
      <c r="AE26" s="73"/>
      <c r="AF26" s="73"/>
      <c r="AG26" s="73"/>
      <c r="AH26" s="73"/>
      <c r="AI26" s="73"/>
      <c r="AJ26" s="73"/>
      <c r="AK26" s="73"/>
      <c r="AL26" s="3" t="s">
        <v>15</v>
      </c>
      <c r="AM26" s="46"/>
      <c r="AN26" s="74"/>
      <c r="AO26" s="74"/>
      <c r="AP26" s="74"/>
      <c r="AQ26" s="74"/>
      <c r="AR26" s="74"/>
      <c r="AS26" s="74"/>
      <c r="AT26" s="74"/>
      <c r="AU26" s="74"/>
      <c r="AV26" s="74"/>
      <c r="AW26" s="74"/>
      <c r="AX26" s="74"/>
      <c r="AY26" s="74"/>
      <c r="AZ26" s="74"/>
      <c r="BA26" s="74"/>
      <c r="BB26" s="57" t="s">
        <v>48</v>
      </c>
      <c r="BC26" s="57"/>
      <c r="BD26" s="58"/>
      <c r="BF26" s="26" t="str">
        <f>IF(AND($BF$3="4PSK",$Z$26="4"),"【警告】SDコード＝「4：受信合成方式」は4PSK方式では使いません",IF(AND($BF$3="QAM",$Z$26="2"),"【警告】SDコード＝「2：切替方式」はQAM方式では使いません",""))</f>
        <v/>
      </c>
      <c r="EU26" s="29" t="s">
        <v>201</v>
      </c>
      <c r="EV26" s="30" t="s">
        <v>202</v>
      </c>
      <c r="EW26" s="32"/>
      <c r="EX26" s="32"/>
      <c r="EY26" s="32"/>
      <c r="EZ26" s="32"/>
      <c r="FA26" s="32"/>
      <c r="FB26" s="26" t="s">
        <v>2468</v>
      </c>
      <c r="FC26" s="26" t="s">
        <v>2469</v>
      </c>
      <c r="FD26">
        <v>5</v>
      </c>
      <c r="FE26">
        <v>5</v>
      </c>
    </row>
    <row r="27" spans="1:161" ht="25.2" customHeight="1">
      <c r="A27" s="81" t="s">
        <v>51</v>
      </c>
      <c r="B27" s="109"/>
      <c r="C27" s="200" t="s">
        <v>2417</v>
      </c>
      <c r="D27" s="201"/>
      <c r="E27" s="201"/>
      <c r="F27" s="201"/>
      <c r="G27" s="201"/>
      <c r="H27" s="201"/>
      <c r="I27" s="201"/>
      <c r="J27" s="201"/>
      <c r="K27" s="202"/>
      <c r="L27" s="112" t="s">
        <v>107</v>
      </c>
      <c r="M27" s="112"/>
      <c r="N27" s="112"/>
      <c r="O27" s="112"/>
      <c r="P27" s="112"/>
      <c r="Q27" s="112"/>
      <c r="R27" s="112"/>
      <c r="S27" s="112"/>
      <c r="T27" s="112"/>
      <c r="U27" s="6" t="s">
        <v>110</v>
      </c>
      <c r="V27" s="73"/>
      <c r="W27" s="206"/>
      <c r="X27" s="206"/>
      <c r="Y27" s="206"/>
      <c r="Z27" s="206"/>
      <c r="AA27" s="206"/>
      <c r="AB27" s="206"/>
      <c r="AC27" s="206"/>
      <c r="AD27" s="3" t="s">
        <v>111</v>
      </c>
      <c r="AE27" s="9" t="s">
        <v>24</v>
      </c>
      <c r="AF27" s="7"/>
      <c r="AG27" s="7"/>
      <c r="AH27" s="7"/>
      <c r="AI27" s="7"/>
      <c r="AJ27" s="7"/>
      <c r="AK27" s="7"/>
      <c r="AL27" s="8"/>
      <c r="AM27" s="6" t="s">
        <v>14</v>
      </c>
      <c r="AN27" s="138">
        <v>1</v>
      </c>
      <c r="AO27" s="138"/>
      <c r="AP27" s="138"/>
      <c r="AQ27" s="138"/>
      <c r="AR27" s="138"/>
      <c r="AS27" s="138"/>
      <c r="AT27" s="138"/>
      <c r="AU27" s="3" t="s">
        <v>15</v>
      </c>
      <c r="AV27" s="6" t="s">
        <v>14</v>
      </c>
      <c r="AW27" s="138">
        <v>15</v>
      </c>
      <c r="AX27" s="138"/>
      <c r="AY27" s="138"/>
      <c r="AZ27" s="138"/>
      <c r="BA27" s="138"/>
      <c r="BB27" s="138"/>
      <c r="BC27" s="138"/>
      <c r="BD27" s="5" t="s">
        <v>15</v>
      </c>
      <c r="BF27" s="26" t="str">
        <f>IF(OR(AND($U$13&lt;&gt;"",$AM$29&lt;&gt;"",$U$13&lt;&gt;$AM$29),AND($AM$13&lt;&gt;"",$AV$29&lt;&gt;"",$AM$13&lt;&gt;$AV$29)),"ＳＤアンテナとメインアンテナが異なっています。ＡＲＩＢでは回線設計及び干渉計算でアンテナの差異（利得・特性）が計算に反映されません","")</f>
        <v/>
      </c>
      <c r="EU27" s="29" t="s">
        <v>203</v>
      </c>
      <c r="EV27" s="30" t="s">
        <v>204</v>
      </c>
      <c r="EW27" s="32"/>
      <c r="EX27" s="32"/>
      <c r="EY27" s="32"/>
      <c r="EZ27" s="32"/>
      <c r="FA27" s="32"/>
      <c r="FB27" s="26" t="s">
        <v>2470</v>
      </c>
      <c r="FC27" s="26" t="s">
        <v>2471</v>
      </c>
      <c r="FD27">
        <v>5</v>
      </c>
      <c r="FE27">
        <v>6</v>
      </c>
    </row>
    <row r="28" spans="1:161" ht="25.2" customHeight="1">
      <c r="A28" s="104"/>
      <c r="B28" s="110"/>
      <c r="C28" s="203"/>
      <c r="D28" s="204"/>
      <c r="E28" s="204"/>
      <c r="F28" s="204"/>
      <c r="G28" s="204"/>
      <c r="H28" s="204"/>
      <c r="I28" s="204"/>
      <c r="J28" s="204"/>
      <c r="K28" s="205"/>
      <c r="L28" s="112" t="s">
        <v>112</v>
      </c>
      <c r="M28" s="112"/>
      <c r="N28" s="112"/>
      <c r="O28" s="112"/>
      <c r="P28" s="112"/>
      <c r="Q28" s="112"/>
      <c r="R28" s="112"/>
      <c r="S28" s="112"/>
      <c r="T28" s="112"/>
      <c r="U28" s="46"/>
      <c r="V28" s="207"/>
      <c r="W28" s="207"/>
      <c r="X28" s="207"/>
      <c r="Y28" s="207"/>
      <c r="Z28" s="207"/>
      <c r="AA28" s="207"/>
      <c r="AB28" s="207"/>
      <c r="AC28" s="207"/>
      <c r="AD28" s="208"/>
      <c r="AE28" s="81" t="s">
        <v>53</v>
      </c>
      <c r="AF28" s="109"/>
      <c r="AG28" s="65" t="s">
        <v>39</v>
      </c>
      <c r="AH28" s="79"/>
      <c r="AI28" s="79"/>
      <c r="AJ28" s="79"/>
      <c r="AK28" s="79"/>
      <c r="AL28" s="80"/>
      <c r="AM28" s="46"/>
      <c r="AN28" s="73"/>
      <c r="AO28" s="73"/>
      <c r="AP28" s="73"/>
      <c r="AQ28" s="73"/>
      <c r="AR28" s="73"/>
      <c r="AS28" s="73"/>
      <c r="AT28" s="73"/>
      <c r="AU28" s="165"/>
      <c r="AV28" s="46"/>
      <c r="AW28" s="73"/>
      <c r="AX28" s="73"/>
      <c r="AY28" s="73"/>
      <c r="AZ28" s="73"/>
      <c r="BA28" s="73"/>
      <c r="BB28" s="73"/>
      <c r="BC28" s="73"/>
      <c r="BD28" s="165"/>
      <c r="BF28" s="26" t="str">
        <f>IF($Z$26&lt;&gt;"",IF(AND($Z$26&lt;&gt;"0",$AM$29=""),"【注意】SDコードが0（単一）以外なのでアンテナ名入力が必要です（01局）",IF(AND($Z$26="0",$AM$29&lt;&gt;""),"【警告】SDコードが０（単一）のためSDアンテナ名は不要です（01局）","")),"")</f>
        <v/>
      </c>
      <c r="EU28" s="29" t="s">
        <v>205</v>
      </c>
      <c r="EV28" s="30" t="s">
        <v>206</v>
      </c>
      <c r="EW28" s="32"/>
      <c r="EX28" s="32"/>
      <c r="EY28" s="32"/>
      <c r="EZ28" s="32"/>
      <c r="FA28" s="32"/>
      <c r="FB28" s="26" t="s">
        <v>2472</v>
      </c>
      <c r="FC28" s="26" t="s">
        <v>2473</v>
      </c>
      <c r="FD28">
        <v>5</v>
      </c>
      <c r="FE28">
        <v>7</v>
      </c>
    </row>
    <row r="29" spans="1:161" ht="25.2" customHeight="1">
      <c r="A29" s="104"/>
      <c r="B29" s="110"/>
      <c r="C29" s="203"/>
      <c r="D29" s="204"/>
      <c r="E29" s="204"/>
      <c r="F29" s="204"/>
      <c r="G29" s="204"/>
      <c r="H29" s="204"/>
      <c r="I29" s="204"/>
      <c r="J29" s="204"/>
      <c r="K29" s="205"/>
      <c r="L29" s="70" t="s">
        <v>113</v>
      </c>
      <c r="M29" s="59"/>
      <c r="N29" s="59"/>
      <c r="O29" s="59"/>
      <c r="P29" s="59"/>
      <c r="Q29" s="59"/>
      <c r="R29" s="59"/>
      <c r="S29" s="59"/>
      <c r="T29" s="71"/>
      <c r="U29" s="6" t="s">
        <v>114</v>
      </c>
      <c r="V29" s="138">
        <v>2</v>
      </c>
      <c r="W29" s="209"/>
      <c r="X29" s="209"/>
      <c r="Y29" s="209"/>
      <c r="Z29" s="209"/>
      <c r="AA29" s="209"/>
      <c r="AB29" s="209"/>
      <c r="AC29" s="209"/>
      <c r="AD29" s="5" t="s">
        <v>115</v>
      </c>
      <c r="AE29" s="104"/>
      <c r="AF29" s="110"/>
      <c r="AG29" s="65" t="s">
        <v>92</v>
      </c>
      <c r="AH29" s="57"/>
      <c r="AI29" s="57"/>
      <c r="AJ29" s="57"/>
      <c r="AK29" s="57"/>
      <c r="AL29" s="58"/>
      <c r="AM29" s="46"/>
      <c r="AN29" s="73"/>
      <c r="AO29" s="73"/>
      <c r="AP29" s="73"/>
      <c r="AQ29" s="73"/>
      <c r="AR29" s="73"/>
      <c r="AS29" s="73"/>
      <c r="AT29" s="73"/>
      <c r="AU29" s="165"/>
      <c r="AV29" s="46"/>
      <c r="AW29" s="73"/>
      <c r="AX29" s="73"/>
      <c r="AY29" s="73"/>
      <c r="AZ29" s="73"/>
      <c r="BA29" s="73"/>
      <c r="BB29" s="73"/>
      <c r="BC29" s="73"/>
      <c r="BD29" s="165"/>
      <c r="BF29" s="26" t="str">
        <f>IF($AR$18&lt;&gt;"",IF(AND($AR$18&lt;&gt;"0",$AV$29=""),"【注意】SDコードが0（単一）以外なのでアンテナ名入力が必要です（15局）",IF(AND($AR$18="0",$AV$29&lt;&gt;""),"【警告】SDコードが０（単一）のためSDアンテナ名は不要です（15局）","")),"")</f>
        <v/>
      </c>
      <c r="EU29" s="29" t="s">
        <v>207</v>
      </c>
      <c r="EV29" s="30" t="s">
        <v>208</v>
      </c>
      <c r="EW29" s="32"/>
      <c r="EX29" s="32"/>
      <c r="EY29" s="32"/>
      <c r="EZ29" s="32"/>
      <c r="FA29" s="32"/>
      <c r="FB29" s="26" t="s">
        <v>2474</v>
      </c>
      <c r="FC29" s="26" t="s">
        <v>2475</v>
      </c>
      <c r="FD29">
        <v>5</v>
      </c>
      <c r="FE29">
        <v>8</v>
      </c>
    </row>
    <row r="30" spans="1:161" ht="25.2" customHeight="1">
      <c r="A30" s="104"/>
      <c r="B30" s="110"/>
      <c r="C30" s="203"/>
      <c r="D30" s="204"/>
      <c r="E30" s="204"/>
      <c r="F30" s="204"/>
      <c r="G30" s="204"/>
      <c r="H30" s="204"/>
      <c r="I30" s="204"/>
      <c r="J30" s="204"/>
      <c r="K30" s="205"/>
      <c r="L30" s="210" t="s">
        <v>116</v>
      </c>
      <c r="M30" s="211"/>
      <c r="N30" s="211"/>
      <c r="O30" s="211"/>
      <c r="P30" s="212"/>
      <c r="Q30" s="112" t="s">
        <v>117</v>
      </c>
      <c r="R30" s="112"/>
      <c r="S30" s="112"/>
      <c r="T30" s="112"/>
      <c r="U30" s="62"/>
      <c r="V30" s="131"/>
      <c r="W30" s="131"/>
      <c r="X30" s="7" t="s">
        <v>118</v>
      </c>
      <c r="Y30" s="127"/>
      <c r="Z30" s="198"/>
      <c r="AA30" s="7" t="s">
        <v>119</v>
      </c>
      <c r="AB30" s="127"/>
      <c r="AC30" s="198"/>
      <c r="AD30" s="8" t="s">
        <v>120</v>
      </c>
      <c r="AE30" s="104"/>
      <c r="AF30" s="110"/>
      <c r="AG30" s="65" t="s">
        <v>93</v>
      </c>
      <c r="AH30" s="79"/>
      <c r="AI30" s="79"/>
      <c r="AJ30" s="79"/>
      <c r="AK30" s="79"/>
      <c r="AL30" s="80"/>
      <c r="AM30" s="46"/>
      <c r="AN30" s="74"/>
      <c r="AO30" s="74"/>
      <c r="AP30" s="74"/>
      <c r="AQ30" s="74"/>
      <c r="AR30" s="74"/>
      <c r="AS30" s="57" t="s">
        <v>109</v>
      </c>
      <c r="AT30" s="117"/>
      <c r="AU30" s="118"/>
      <c r="AV30" s="46"/>
      <c r="AW30" s="74"/>
      <c r="AX30" s="74"/>
      <c r="AY30" s="74"/>
      <c r="AZ30" s="74"/>
      <c r="BA30" s="74"/>
      <c r="BB30" s="57" t="s">
        <v>109</v>
      </c>
      <c r="BC30" s="117"/>
      <c r="BD30" s="118"/>
      <c r="EU30" s="29" t="s">
        <v>209</v>
      </c>
      <c r="EV30" s="30" t="s">
        <v>210</v>
      </c>
      <c r="EW30" s="32"/>
      <c r="EX30" s="32"/>
      <c r="EY30" s="32"/>
      <c r="EZ30" s="32"/>
      <c r="FA30" s="32"/>
      <c r="FB30" s="26" t="s">
        <v>2476</v>
      </c>
      <c r="FC30" s="26" t="s">
        <v>2477</v>
      </c>
      <c r="FD30">
        <v>5.0999999999999996</v>
      </c>
      <c r="FE30">
        <v>5.0999999999999996</v>
      </c>
    </row>
    <row r="31" spans="1:161" ht="25.2" customHeight="1">
      <c r="A31" s="104"/>
      <c r="B31" s="110"/>
      <c r="C31" s="203"/>
      <c r="D31" s="204"/>
      <c r="E31" s="204"/>
      <c r="F31" s="204"/>
      <c r="G31" s="204"/>
      <c r="H31" s="204"/>
      <c r="I31" s="204"/>
      <c r="J31" s="204"/>
      <c r="K31" s="205"/>
      <c r="L31" s="213"/>
      <c r="M31" s="98"/>
      <c r="N31" s="98"/>
      <c r="O31" s="98"/>
      <c r="P31" s="160"/>
      <c r="Q31" s="70" t="s">
        <v>121</v>
      </c>
      <c r="R31" s="59"/>
      <c r="S31" s="59"/>
      <c r="T31" s="71"/>
      <c r="U31" s="62"/>
      <c r="V31" s="197"/>
      <c r="W31" s="197"/>
      <c r="X31" s="7" t="s">
        <v>118</v>
      </c>
      <c r="Y31" s="127"/>
      <c r="Z31" s="198"/>
      <c r="AA31" s="7" t="s">
        <v>119</v>
      </c>
      <c r="AB31" s="127"/>
      <c r="AC31" s="198"/>
      <c r="AD31" s="7" t="s">
        <v>120</v>
      </c>
      <c r="AE31" s="104"/>
      <c r="AF31" s="110"/>
      <c r="AG31" s="65" t="s">
        <v>122</v>
      </c>
      <c r="AH31" s="79"/>
      <c r="AI31" s="79"/>
      <c r="AJ31" s="79"/>
      <c r="AK31" s="79"/>
      <c r="AL31" s="80"/>
      <c r="AM31" s="46" t="s">
        <v>6</v>
      </c>
      <c r="AN31" s="176"/>
      <c r="AO31" s="176"/>
      <c r="AP31" s="176"/>
      <c r="AQ31" s="176"/>
      <c r="AR31" s="176"/>
      <c r="AS31" s="176"/>
      <c r="AT31" s="176"/>
      <c r="AU31" s="199"/>
      <c r="AV31" s="46" t="s">
        <v>6</v>
      </c>
      <c r="AW31" s="176"/>
      <c r="AX31" s="176"/>
      <c r="AY31" s="176"/>
      <c r="AZ31" s="176"/>
      <c r="BA31" s="176"/>
      <c r="BB31" s="176"/>
      <c r="BC31" s="176"/>
      <c r="BD31" s="199"/>
      <c r="EU31" s="29" t="s">
        <v>211</v>
      </c>
      <c r="EV31" s="30" t="s">
        <v>212</v>
      </c>
      <c r="EW31" s="32"/>
      <c r="EX31" s="32"/>
      <c r="EY31" s="32"/>
      <c r="EZ31" s="32"/>
      <c r="FA31" s="32"/>
      <c r="FB31" s="26" t="s">
        <v>2478</v>
      </c>
      <c r="FC31" s="26" t="s">
        <v>2479</v>
      </c>
      <c r="FD31">
        <v>5.2</v>
      </c>
      <c r="FE31">
        <v>5.2</v>
      </c>
    </row>
    <row r="32" spans="1:161" ht="25.2" customHeight="1">
      <c r="A32" s="104"/>
      <c r="B32" s="110"/>
      <c r="C32" s="173" t="str">
        <f>IF($V$32="","",IF(ISERROR(VLOOKUP($V$32,$FB:$FE,3,0)),"","横" &amp; VLOOKUP($V$32,$FB:$FE,3,0)&amp;"m縦" &amp; VLOOKUP($V$32,$FB:$FE,4,0)&amp;"m→"))</f>
        <v/>
      </c>
      <c r="D32" s="174"/>
      <c r="E32" s="174"/>
      <c r="F32" s="174"/>
      <c r="G32" s="174"/>
      <c r="H32" s="174"/>
      <c r="I32" s="174"/>
      <c r="J32" s="174"/>
      <c r="K32" s="175"/>
      <c r="L32" s="112" t="s">
        <v>123</v>
      </c>
      <c r="M32" s="112"/>
      <c r="N32" s="112"/>
      <c r="O32" s="112"/>
      <c r="P32" s="112"/>
      <c r="Q32" s="112"/>
      <c r="R32" s="112"/>
      <c r="S32" s="112"/>
      <c r="T32" s="112"/>
      <c r="U32" s="6" t="s">
        <v>114</v>
      </c>
      <c r="V32" s="73"/>
      <c r="W32" s="176"/>
      <c r="X32" s="176"/>
      <c r="Y32" s="176"/>
      <c r="Z32" s="176"/>
      <c r="AA32" s="176"/>
      <c r="AB32" s="176"/>
      <c r="AC32" s="176"/>
      <c r="AD32" s="21" t="s">
        <v>115</v>
      </c>
      <c r="AE32" s="106"/>
      <c r="AF32" s="111"/>
      <c r="AG32" s="65" t="s">
        <v>124</v>
      </c>
      <c r="AH32" s="79"/>
      <c r="AI32" s="79"/>
      <c r="AJ32" s="79"/>
      <c r="AK32" s="79"/>
      <c r="AL32" s="80"/>
      <c r="AM32" s="46"/>
      <c r="AN32" s="74"/>
      <c r="AO32" s="74"/>
      <c r="AP32" s="74"/>
      <c r="AQ32" s="74"/>
      <c r="AR32" s="74"/>
      <c r="AS32" s="57" t="s">
        <v>42</v>
      </c>
      <c r="AT32" s="57"/>
      <c r="AU32" s="58"/>
      <c r="AV32" s="46"/>
      <c r="AW32" s="74"/>
      <c r="AX32" s="74"/>
      <c r="AY32" s="74"/>
      <c r="AZ32" s="74"/>
      <c r="BA32" s="74"/>
      <c r="BB32" s="57" t="s">
        <v>42</v>
      </c>
      <c r="BC32" s="57"/>
      <c r="BD32" s="58"/>
      <c r="BF32" s="26" t="str">
        <f>IF($V$32&lt;&gt;"",IF(LEN($V$32)&lt;&gt;6,"【警告】アンテナコードの桁数が不正（6桁以外）です",""),"")</f>
        <v/>
      </c>
      <c r="EU32" s="29" t="s">
        <v>213</v>
      </c>
      <c r="EV32" s="30" t="s">
        <v>214</v>
      </c>
      <c r="EW32" s="32"/>
      <c r="EX32" s="32"/>
      <c r="EY32" s="32"/>
      <c r="EZ32" s="32"/>
      <c r="FA32" s="32"/>
      <c r="FB32" s="26" t="s">
        <v>2480</v>
      </c>
      <c r="FC32" s="26" t="s">
        <v>2481</v>
      </c>
      <c r="FD32">
        <v>5.2</v>
      </c>
      <c r="FE32">
        <v>5</v>
      </c>
    </row>
    <row r="33" spans="1:161" ht="25.2" customHeight="1">
      <c r="A33" s="104"/>
      <c r="B33" s="110"/>
      <c r="C33" s="177"/>
      <c r="D33" s="178"/>
      <c r="E33" s="178"/>
      <c r="F33" s="178"/>
      <c r="G33" s="178"/>
      <c r="H33" s="178"/>
      <c r="I33" s="178"/>
      <c r="J33" s="178"/>
      <c r="K33" s="179"/>
      <c r="L33" s="70" t="s">
        <v>125</v>
      </c>
      <c r="M33" s="59"/>
      <c r="N33" s="59"/>
      <c r="O33" s="59"/>
      <c r="P33" s="59"/>
      <c r="Q33" s="59"/>
      <c r="R33" s="59"/>
      <c r="S33" s="59"/>
      <c r="T33" s="71"/>
      <c r="U33" s="62"/>
      <c r="V33" s="131"/>
      <c r="W33" s="131"/>
      <c r="X33" s="131"/>
      <c r="Y33" s="131"/>
      <c r="Z33" s="131"/>
      <c r="AA33" s="131"/>
      <c r="AB33" s="57" t="s">
        <v>126</v>
      </c>
      <c r="AC33" s="57"/>
      <c r="AD33" s="58"/>
      <c r="AE33" s="81" t="s">
        <v>2414</v>
      </c>
      <c r="AF33" s="109"/>
      <c r="AG33" s="180"/>
      <c r="AH33" s="181"/>
      <c r="AI33" s="181"/>
      <c r="AJ33" s="181"/>
      <c r="AK33" s="181"/>
      <c r="AL33" s="181"/>
      <c r="AM33" s="181"/>
      <c r="AN33" s="181"/>
      <c r="AO33" s="181"/>
      <c r="AP33" s="181"/>
      <c r="AQ33" s="181"/>
      <c r="AR33" s="181"/>
      <c r="AS33" s="181"/>
      <c r="AT33" s="181"/>
      <c r="AU33" s="181"/>
      <c r="AV33" s="181"/>
      <c r="AW33" s="181"/>
      <c r="AX33" s="181"/>
      <c r="AY33" s="181"/>
      <c r="AZ33" s="181"/>
      <c r="BA33" s="181"/>
      <c r="BB33" s="181"/>
      <c r="BC33" s="181"/>
      <c r="BD33" s="182"/>
      <c r="BF33" s="26" t="str">
        <f>IF($AT$35="","受信入力調整の方法は必ず選択入力してください！","")</f>
        <v>受信入力調整の方法は必ず選択入力してください！</v>
      </c>
      <c r="EU33" s="29" t="s">
        <v>215</v>
      </c>
      <c r="EV33" s="30" t="s">
        <v>216</v>
      </c>
      <c r="EW33" s="32"/>
      <c r="EX33" s="32"/>
      <c r="EY33" s="32"/>
      <c r="EZ33" s="32"/>
      <c r="FA33" s="32"/>
      <c r="FB33" s="26" t="s">
        <v>2482</v>
      </c>
      <c r="FC33" s="26" t="s">
        <v>2483</v>
      </c>
      <c r="FD33">
        <v>5.2</v>
      </c>
      <c r="FE33">
        <v>6</v>
      </c>
    </row>
    <row r="34" spans="1:161" ht="25.2" customHeight="1">
      <c r="A34" s="104"/>
      <c r="B34" s="110"/>
      <c r="C34" s="173" t="str">
        <f>IF($V$34="","",IF(VALUE($V$34)=9,"ﾊﾟﾗﾎﾞﾗ背面直結 →",2-MOD(VALUE($V$34),2) &amp; "枚反射板→"))</f>
        <v/>
      </c>
      <c r="D34" s="174"/>
      <c r="E34" s="174"/>
      <c r="F34" s="174"/>
      <c r="G34" s="174"/>
      <c r="H34" s="174"/>
      <c r="I34" s="174"/>
      <c r="J34" s="174"/>
      <c r="K34" s="175"/>
      <c r="L34" s="70" t="s">
        <v>127</v>
      </c>
      <c r="M34" s="59"/>
      <c r="N34" s="59"/>
      <c r="O34" s="59"/>
      <c r="P34" s="59"/>
      <c r="Q34" s="59"/>
      <c r="R34" s="59"/>
      <c r="S34" s="59"/>
      <c r="T34" s="71"/>
      <c r="U34" s="6" t="s">
        <v>114</v>
      </c>
      <c r="V34" s="127"/>
      <c r="W34" s="176"/>
      <c r="X34" s="176"/>
      <c r="Y34" s="176"/>
      <c r="Z34" s="176"/>
      <c r="AA34" s="176"/>
      <c r="AB34" s="176"/>
      <c r="AC34" s="176"/>
      <c r="AD34" s="5" t="s">
        <v>115</v>
      </c>
      <c r="AE34" s="104"/>
      <c r="AF34" s="110"/>
      <c r="AG34" s="183" t="s">
        <v>2415</v>
      </c>
      <c r="AH34" s="184"/>
      <c r="AI34" s="184"/>
      <c r="AJ34" s="184"/>
      <c r="AK34" s="184"/>
      <c r="AL34" s="184"/>
      <c r="AM34" s="184"/>
      <c r="AN34" s="184"/>
      <c r="AO34" s="184"/>
      <c r="AP34" s="184"/>
      <c r="AQ34" s="184"/>
      <c r="AR34" s="184" t="str">
        <f>IF($AK$11="","偏波面の希望無し",$AK$11&amp;"希望（または指定）")</f>
        <v>偏波面の希望無し</v>
      </c>
      <c r="AS34" s="185"/>
      <c r="AT34" s="185"/>
      <c r="AU34" s="185"/>
      <c r="AV34" s="185"/>
      <c r="AW34" s="185"/>
      <c r="AX34" s="185"/>
      <c r="AY34" s="185"/>
      <c r="AZ34" s="185"/>
      <c r="BA34" s="185"/>
      <c r="BB34" s="185"/>
      <c r="BC34" s="185"/>
      <c r="BD34" s="186"/>
      <c r="EU34" s="29" t="s">
        <v>217</v>
      </c>
      <c r="EV34" s="30" t="s">
        <v>218</v>
      </c>
      <c r="EW34" s="32"/>
      <c r="EX34" s="32"/>
      <c r="EY34" s="32"/>
      <c r="EZ34" s="32"/>
      <c r="FA34" s="32"/>
      <c r="FB34" s="26" t="s">
        <v>2484</v>
      </c>
      <c r="FC34" s="26" t="s">
        <v>2485</v>
      </c>
      <c r="FD34">
        <v>5.2</v>
      </c>
      <c r="FE34">
        <v>6.5</v>
      </c>
    </row>
    <row r="35" spans="1:161" ht="25.2" customHeight="1">
      <c r="A35" s="106"/>
      <c r="B35" s="111"/>
      <c r="C35" s="187" t="s">
        <v>2717</v>
      </c>
      <c r="D35" s="188"/>
      <c r="E35" s="188"/>
      <c r="F35" s="188"/>
      <c r="G35" s="188"/>
      <c r="H35" s="188"/>
      <c r="I35" s="188"/>
      <c r="J35" s="188"/>
      <c r="K35" s="189"/>
      <c r="L35" s="93" t="s">
        <v>128</v>
      </c>
      <c r="M35" s="190"/>
      <c r="N35" s="190"/>
      <c r="O35" s="190"/>
      <c r="P35" s="190"/>
      <c r="Q35" s="190"/>
      <c r="R35" s="190"/>
      <c r="S35" s="190"/>
      <c r="T35" s="191"/>
      <c r="U35" s="62"/>
      <c r="V35" s="126"/>
      <c r="W35" s="126"/>
      <c r="X35" s="126"/>
      <c r="Y35" s="126"/>
      <c r="Z35" s="126"/>
      <c r="AA35" s="126"/>
      <c r="AB35" s="192" t="s">
        <v>129</v>
      </c>
      <c r="AC35" s="193"/>
      <c r="AD35" s="194"/>
      <c r="AE35" s="106"/>
      <c r="AF35" s="111"/>
      <c r="AG35" s="195" t="s">
        <v>2723</v>
      </c>
      <c r="AH35" s="196"/>
      <c r="AI35" s="196"/>
      <c r="AJ35" s="196"/>
      <c r="AK35" s="196"/>
      <c r="AL35" s="196"/>
      <c r="AM35" s="196"/>
      <c r="AN35" s="196"/>
      <c r="AO35" s="196"/>
      <c r="AP35" s="196"/>
      <c r="AQ35" s="196"/>
      <c r="AR35" s="196"/>
      <c r="AS35" s="196"/>
      <c r="AT35" s="162"/>
      <c r="AU35" s="162"/>
      <c r="AV35" s="162"/>
      <c r="AW35" s="162"/>
      <c r="AX35" s="162"/>
      <c r="AY35" s="162"/>
      <c r="AZ35" s="162"/>
      <c r="BA35" s="162"/>
      <c r="BB35" s="162"/>
      <c r="BC35" s="162"/>
      <c r="BD35" s="163"/>
      <c r="BF35" s="26" t="str">
        <f>IF($V$34&lt;&gt;"",IF(AND(MOD($V$34,2)=0,$U$35=""),"【警告】2枚反射板のときは【28】反射板角度も記載してください（02局）",IF(AND(MOD($V$34,2)=1,$U$35&lt;&gt;""),"1枚反射板やパラボラ直結のときは反射板角度は記載不要です","")),"")</f>
        <v/>
      </c>
      <c r="EU35" s="29" t="s">
        <v>219</v>
      </c>
      <c r="EV35" s="30" t="s">
        <v>220</v>
      </c>
      <c r="EW35" s="32"/>
      <c r="EX35" s="32"/>
      <c r="EY35" s="32"/>
      <c r="EZ35" s="32"/>
      <c r="FA35" s="32"/>
      <c r="FB35" s="26" t="s">
        <v>2486</v>
      </c>
      <c r="FC35" s="26" t="s">
        <v>2487</v>
      </c>
      <c r="FD35">
        <v>5.2</v>
      </c>
      <c r="FE35">
        <v>7</v>
      </c>
    </row>
    <row r="36" spans="1:161" s="24" customFormat="1" ht="19.95" customHeight="1">
      <c r="A36" s="23" t="s">
        <v>0</v>
      </c>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EU36" s="29" t="s">
        <v>221</v>
      </c>
      <c r="EV36" s="30" t="s">
        <v>222</v>
      </c>
      <c r="EW36" s="32"/>
      <c r="EX36" s="32"/>
      <c r="EY36" s="32"/>
      <c r="EZ36" s="32"/>
      <c r="FA36" s="32"/>
      <c r="FB36" s="26" t="s">
        <v>2488</v>
      </c>
      <c r="FC36" s="26" t="s">
        <v>2489</v>
      </c>
      <c r="FD36">
        <v>5.2</v>
      </c>
      <c r="FE36">
        <v>8</v>
      </c>
    </row>
    <row r="37" spans="1:161" ht="19.95" customHeight="1">
      <c r="A37" s="1"/>
      <c r="B37" s="1"/>
      <c r="C37" s="1"/>
      <c r="D37" s="1"/>
      <c r="E37" s="1"/>
      <c r="F37" s="1"/>
      <c r="G37" s="1"/>
      <c r="H37" s="1"/>
      <c r="I37" s="1"/>
      <c r="J37" s="1"/>
      <c r="K37" s="1"/>
      <c r="L37" s="1"/>
      <c r="M37" s="1"/>
      <c r="N37" s="1"/>
      <c r="O37" s="1"/>
      <c r="P37" s="1"/>
      <c r="Q37" s="1"/>
      <c r="R37" s="36" t="s">
        <v>2413</v>
      </c>
      <c r="S37" s="37"/>
      <c r="T37" s="37"/>
      <c r="U37" s="37"/>
      <c r="V37" s="37"/>
      <c r="W37" s="37"/>
      <c r="X37" s="37"/>
      <c r="Y37" s="37"/>
      <c r="Z37" s="37"/>
      <c r="AA37" s="37"/>
      <c r="AB37" s="37"/>
      <c r="AC37" s="37"/>
      <c r="AD37" s="37"/>
      <c r="AE37" s="37"/>
      <c r="AF37" s="37"/>
      <c r="AG37" s="37"/>
      <c r="AH37" s="37"/>
      <c r="AI37" s="37"/>
      <c r="AJ37" s="37"/>
      <c r="AK37" s="37"/>
      <c r="AL37" s="37"/>
      <c r="AM37" s="37"/>
      <c r="AN37" s="1"/>
      <c r="AO37" s="1"/>
      <c r="AP37" s="1"/>
      <c r="AQ37" s="1"/>
      <c r="AR37" s="1"/>
      <c r="AS37" s="1"/>
      <c r="AT37" s="1"/>
      <c r="AU37" s="1"/>
      <c r="AV37" s="1"/>
      <c r="AW37" s="1"/>
      <c r="AX37" s="1"/>
      <c r="AY37" s="2" t="s">
        <v>58</v>
      </c>
      <c r="AZ37" s="1"/>
      <c r="BA37" s="1"/>
      <c r="BB37" s="1"/>
      <c r="BC37" s="1"/>
      <c r="BD37" s="1"/>
      <c r="EU37" s="29" t="s">
        <v>223</v>
      </c>
      <c r="EV37" s="30" t="s">
        <v>224</v>
      </c>
      <c r="EW37" s="32"/>
      <c r="EX37" s="32"/>
      <c r="EY37" s="32"/>
      <c r="EZ37" s="32"/>
      <c r="FA37" s="32"/>
      <c r="FB37" s="26" t="s">
        <v>2490</v>
      </c>
      <c r="FC37" s="26" t="s">
        <v>2491</v>
      </c>
      <c r="FD37">
        <v>5.2</v>
      </c>
      <c r="FE37">
        <v>9</v>
      </c>
    </row>
    <row r="38" spans="1:161" ht="25.2" customHeight="1">
      <c r="A38" s="81" t="s">
        <v>59</v>
      </c>
      <c r="B38" s="155"/>
      <c r="C38" s="70" t="s">
        <v>107</v>
      </c>
      <c r="D38" s="59"/>
      <c r="E38" s="59"/>
      <c r="F38" s="59"/>
      <c r="G38" s="59"/>
      <c r="H38" s="59"/>
      <c r="I38" s="59"/>
      <c r="J38" s="59"/>
      <c r="K38" s="59"/>
      <c r="L38" s="59"/>
      <c r="M38" s="71"/>
      <c r="N38" s="3" t="s">
        <v>22</v>
      </c>
      <c r="O38" s="73"/>
      <c r="P38" s="73"/>
      <c r="Q38" s="73"/>
      <c r="R38" s="73"/>
      <c r="S38" s="73"/>
      <c r="T38" s="73"/>
      <c r="U38" s="73"/>
      <c r="V38" s="73"/>
      <c r="W38" s="73"/>
      <c r="X38" s="5" t="s">
        <v>23</v>
      </c>
      <c r="Y38" s="3" t="s">
        <v>22</v>
      </c>
      <c r="Z38" s="73"/>
      <c r="AA38" s="73"/>
      <c r="AB38" s="73"/>
      <c r="AC38" s="73"/>
      <c r="AD38" s="73"/>
      <c r="AE38" s="73"/>
      <c r="AF38" s="73"/>
      <c r="AG38" s="73"/>
      <c r="AH38" s="73"/>
      <c r="AI38" s="5" t="s">
        <v>23</v>
      </c>
      <c r="AJ38" s="3" t="s">
        <v>22</v>
      </c>
      <c r="AK38" s="113"/>
      <c r="AL38" s="113"/>
      <c r="AM38" s="113"/>
      <c r="AN38" s="113"/>
      <c r="AO38" s="113"/>
      <c r="AP38" s="113"/>
      <c r="AQ38" s="113"/>
      <c r="AR38" s="113"/>
      <c r="AS38" s="113"/>
      <c r="AT38" s="3" t="s">
        <v>23</v>
      </c>
      <c r="AU38" s="65" t="s">
        <v>130</v>
      </c>
      <c r="AV38" s="117"/>
      <c r="AW38" s="117"/>
      <c r="AX38" s="117"/>
      <c r="AY38" s="117"/>
      <c r="AZ38" s="117"/>
      <c r="BA38" s="117"/>
      <c r="BB38" s="117"/>
      <c r="BC38" s="117"/>
      <c r="BD38" s="118"/>
      <c r="BF38" s="26" t="s">
        <v>6</v>
      </c>
      <c r="EU38" s="29" t="s">
        <v>225</v>
      </c>
      <c r="EV38" s="30" t="s">
        <v>226</v>
      </c>
      <c r="EW38" s="32"/>
      <c r="EX38" s="32"/>
      <c r="EY38" s="32"/>
      <c r="EZ38" s="32"/>
      <c r="FA38" s="32"/>
      <c r="FB38" s="26" t="s">
        <v>2492</v>
      </c>
      <c r="FC38" s="26" t="s">
        <v>2493</v>
      </c>
      <c r="FD38">
        <v>5.3</v>
      </c>
      <c r="FE38">
        <v>5.3</v>
      </c>
    </row>
    <row r="39" spans="1:161" ht="25.2" customHeight="1">
      <c r="A39" s="156"/>
      <c r="B39" s="157"/>
      <c r="C39" s="70" t="s">
        <v>52</v>
      </c>
      <c r="D39" s="59"/>
      <c r="E39" s="59"/>
      <c r="F39" s="59"/>
      <c r="G39" s="59"/>
      <c r="H39" s="59"/>
      <c r="I39" s="59"/>
      <c r="J39" s="59"/>
      <c r="K39" s="59"/>
      <c r="L39" s="59"/>
      <c r="M39" s="71"/>
      <c r="N39" s="164"/>
      <c r="O39" s="73"/>
      <c r="P39" s="73"/>
      <c r="Q39" s="73"/>
      <c r="R39" s="73"/>
      <c r="S39" s="73"/>
      <c r="T39" s="73"/>
      <c r="U39" s="73"/>
      <c r="V39" s="73"/>
      <c r="W39" s="73"/>
      <c r="X39" s="165"/>
      <c r="Y39" s="72"/>
      <c r="Z39" s="72"/>
      <c r="AA39" s="72"/>
      <c r="AB39" s="72"/>
      <c r="AC39" s="72"/>
      <c r="AD39" s="72"/>
      <c r="AE39" s="72"/>
      <c r="AF39" s="72"/>
      <c r="AG39" s="72"/>
      <c r="AH39" s="72"/>
      <c r="AI39" s="72"/>
      <c r="AJ39" s="166"/>
      <c r="AK39" s="166"/>
      <c r="AL39" s="166"/>
      <c r="AM39" s="166"/>
      <c r="AN39" s="166"/>
      <c r="AO39" s="166"/>
      <c r="AP39" s="166"/>
      <c r="AQ39" s="166"/>
      <c r="AR39" s="166"/>
      <c r="AS39" s="166"/>
      <c r="AT39" s="166"/>
      <c r="AU39" s="167"/>
      <c r="AV39" s="168"/>
      <c r="AW39" s="168"/>
      <c r="AX39" s="168"/>
      <c r="AY39" s="168"/>
      <c r="AZ39" s="168"/>
      <c r="BA39" s="168"/>
      <c r="BB39" s="168"/>
      <c r="BC39" s="168"/>
      <c r="BD39" s="169"/>
      <c r="BF39" s="26" t="s">
        <v>6</v>
      </c>
      <c r="EU39" s="29" t="s">
        <v>227</v>
      </c>
      <c r="EV39" s="30" t="s">
        <v>228</v>
      </c>
      <c r="EW39" s="32"/>
      <c r="EX39" s="32"/>
      <c r="EY39" s="32"/>
      <c r="EZ39" s="32"/>
      <c r="FA39" s="32"/>
      <c r="FB39" s="26" t="s">
        <v>2494</v>
      </c>
      <c r="FC39" s="26" t="s">
        <v>2495</v>
      </c>
      <c r="FD39">
        <v>5.3</v>
      </c>
      <c r="FE39">
        <v>1</v>
      </c>
    </row>
    <row r="40" spans="1:161" ht="25.2" customHeight="1">
      <c r="A40" s="156"/>
      <c r="B40" s="157"/>
      <c r="C40" s="70" t="s">
        <v>24</v>
      </c>
      <c r="D40" s="59"/>
      <c r="E40" s="59"/>
      <c r="F40" s="59"/>
      <c r="G40" s="59"/>
      <c r="H40" s="59"/>
      <c r="I40" s="59"/>
      <c r="J40" s="59"/>
      <c r="K40" s="59"/>
      <c r="L40" s="59"/>
      <c r="M40" s="71"/>
      <c r="N40" s="6" t="s">
        <v>14</v>
      </c>
      <c r="O40" s="138">
        <v>3</v>
      </c>
      <c r="P40" s="138"/>
      <c r="Q40" s="138"/>
      <c r="R40" s="138"/>
      <c r="S40" s="138"/>
      <c r="T40" s="138"/>
      <c r="U40" s="138"/>
      <c r="V40" s="138"/>
      <c r="W40" s="138"/>
      <c r="X40" s="3" t="s">
        <v>15</v>
      </c>
      <c r="Y40" s="6" t="s">
        <v>14</v>
      </c>
      <c r="Z40" s="138">
        <v>4</v>
      </c>
      <c r="AA40" s="138"/>
      <c r="AB40" s="138"/>
      <c r="AC40" s="138"/>
      <c r="AD40" s="138"/>
      <c r="AE40" s="138"/>
      <c r="AF40" s="138"/>
      <c r="AG40" s="138"/>
      <c r="AH40" s="138"/>
      <c r="AI40" s="3" t="s">
        <v>15</v>
      </c>
      <c r="AJ40" s="6" t="s">
        <v>14</v>
      </c>
      <c r="AK40" s="138"/>
      <c r="AL40" s="138"/>
      <c r="AM40" s="138"/>
      <c r="AN40" s="138"/>
      <c r="AO40" s="138"/>
      <c r="AP40" s="138"/>
      <c r="AQ40" s="138"/>
      <c r="AR40" s="138"/>
      <c r="AS40" s="138"/>
      <c r="AT40" s="3" t="s">
        <v>15</v>
      </c>
      <c r="AU40" s="170"/>
      <c r="AV40" s="171"/>
      <c r="AW40" s="171"/>
      <c r="AX40" s="171"/>
      <c r="AY40" s="171"/>
      <c r="AZ40" s="171"/>
      <c r="BA40" s="171"/>
      <c r="BB40" s="171"/>
      <c r="BC40" s="171"/>
      <c r="BD40" s="172"/>
      <c r="EU40" s="29" t="s">
        <v>229</v>
      </c>
      <c r="EV40" s="30" t="s">
        <v>230</v>
      </c>
      <c r="EW40" s="32"/>
      <c r="EX40" s="32"/>
      <c r="EY40" s="32"/>
      <c r="EZ40" s="32"/>
      <c r="FA40" s="32"/>
      <c r="FB40" s="26" t="s">
        <v>2496</v>
      </c>
      <c r="FC40" s="26" t="s">
        <v>2497</v>
      </c>
      <c r="FD40">
        <v>5.3</v>
      </c>
      <c r="FE40">
        <v>2</v>
      </c>
    </row>
    <row r="41" spans="1:161" ht="25.2" customHeight="1">
      <c r="A41" s="156"/>
      <c r="B41" s="157"/>
      <c r="C41" s="160" t="s">
        <v>27</v>
      </c>
      <c r="D41" s="161"/>
      <c r="E41" s="161"/>
      <c r="F41" s="161"/>
      <c r="G41" s="161"/>
      <c r="H41" s="161"/>
      <c r="I41" s="161"/>
      <c r="J41" s="112" t="s">
        <v>28</v>
      </c>
      <c r="K41" s="112"/>
      <c r="L41" s="112"/>
      <c r="M41" s="112"/>
      <c r="N41" s="62"/>
      <c r="O41" s="126"/>
      <c r="P41" s="154"/>
      <c r="Q41" s="154"/>
      <c r="R41" s="7" t="s">
        <v>29</v>
      </c>
      <c r="S41" s="127"/>
      <c r="T41" s="126"/>
      <c r="U41" s="7" t="s">
        <v>30</v>
      </c>
      <c r="V41" s="127"/>
      <c r="W41" s="126"/>
      <c r="X41" s="8" t="s">
        <v>31</v>
      </c>
      <c r="Y41" s="62"/>
      <c r="Z41" s="126"/>
      <c r="AA41" s="154"/>
      <c r="AB41" s="154"/>
      <c r="AC41" s="7" t="s">
        <v>29</v>
      </c>
      <c r="AD41" s="127"/>
      <c r="AE41" s="126"/>
      <c r="AF41" s="7" t="s">
        <v>30</v>
      </c>
      <c r="AG41" s="127"/>
      <c r="AH41" s="126"/>
      <c r="AI41" s="8" t="s">
        <v>31</v>
      </c>
      <c r="AJ41" s="151"/>
      <c r="AK41" s="125"/>
      <c r="AL41" s="152"/>
      <c r="AM41" s="152"/>
      <c r="AN41" s="7" t="s">
        <v>29</v>
      </c>
      <c r="AO41" s="125"/>
      <c r="AP41" s="125"/>
      <c r="AQ41" s="7" t="s">
        <v>30</v>
      </c>
      <c r="AR41" s="125"/>
      <c r="AS41" s="125"/>
      <c r="AT41" s="7" t="s">
        <v>31</v>
      </c>
      <c r="AU41" s="170"/>
      <c r="AV41" s="171"/>
      <c r="AW41" s="171"/>
      <c r="AX41" s="171"/>
      <c r="AY41" s="171"/>
      <c r="AZ41" s="171"/>
      <c r="BA41" s="171"/>
      <c r="BB41" s="171"/>
      <c r="BC41" s="171"/>
      <c r="BD41" s="172"/>
      <c r="EU41" s="29" t="s">
        <v>231</v>
      </c>
      <c r="EV41" s="30" t="s">
        <v>232</v>
      </c>
      <c r="EW41" s="32"/>
      <c r="EX41" s="32"/>
      <c r="EY41" s="32"/>
      <c r="EZ41" s="32"/>
      <c r="FA41" s="32"/>
      <c r="FB41" s="26" t="s">
        <v>2498</v>
      </c>
      <c r="FC41" s="26" t="s">
        <v>2499</v>
      </c>
      <c r="FD41">
        <v>5.3</v>
      </c>
      <c r="FE41">
        <v>3</v>
      </c>
    </row>
    <row r="42" spans="1:161" ht="25.2" customHeight="1">
      <c r="A42" s="156"/>
      <c r="B42" s="157"/>
      <c r="C42" s="71"/>
      <c r="D42" s="112"/>
      <c r="E42" s="112"/>
      <c r="F42" s="112"/>
      <c r="G42" s="112"/>
      <c r="H42" s="112"/>
      <c r="I42" s="112"/>
      <c r="J42" s="112" t="s">
        <v>32</v>
      </c>
      <c r="K42" s="112"/>
      <c r="L42" s="112"/>
      <c r="M42" s="112"/>
      <c r="N42" s="62"/>
      <c r="O42" s="126"/>
      <c r="P42" s="154"/>
      <c r="Q42" s="154"/>
      <c r="R42" s="7" t="s">
        <v>29</v>
      </c>
      <c r="S42" s="127"/>
      <c r="T42" s="126"/>
      <c r="U42" s="7" t="s">
        <v>30</v>
      </c>
      <c r="V42" s="127"/>
      <c r="W42" s="126"/>
      <c r="X42" s="8" t="s">
        <v>31</v>
      </c>
      <c r="Y42" s="62"/>
      <c r="Z42" s="126"/>
      <c r="AA42" s="154"/>
      <c r="AB42" s="154"/>
      <c r="AC42" s="7" t="s">
        <v>29</v>
      </c>
      <c r="AD42" s="127"/>
      <c r="AE42" s="126"/>
      <c r="AF42" s="7" t="s">
        <v>30</v>
      </c>
      <c r="AG42" s="127"/>
      <c r="AH42" s="126"/>
      <c r="AI42" s="8" t="s">
        <v>31</v>
      </c>
      <c r="AJ42" s="151"/>
      <c r="AK42" s="125"/>
      <c r="AL42" s="152"/>
      <c r="AM42" s="152"/>
      <c r="AN42" s="7" t="s">
        <v>29</v>
      </c>
      <c r="AO42" s="125"/>
      <c r="AP42" s="125"/>
      <c r="AQ42" s="7" t="s">
        <v>30</v>
      </c>
      <c r="AR42" s="125"/>
      <c r="AS42" s="125"/>
      <c r="AT42" s="7" t="s">
        <v>31</v>
      </c>
      <c r="AU42" s="148" t="str">
        <f>IF($O$43="","",IF(ISERROR(VLOOKUP($O$43,$FB:$FE,3,0)),"","03局：横" &amp; VLOOKUP($O$43,$FB:$FE,3,0)&amp;"m縦" &amp; VLOOKUP($O$43,$FB:$FE,4,0)&amp;"m"))</f>
        <v/>
      </c>
      <c r="AV42" s="149"/>
      <c r="AW42" s="149"/>
      <c r="AX42" s="149"/>
      <c r="AY42" s="149"/>
      <c r="AZ42" s="149"/>
      <c r="BA42" s="149"/>
      <c r="BB42" s="149"/>
      <c r="BC42" s="149"/>
      <c r="BD42" s="150"/>
      <c r="EU42" s="29" t="s">
        <v>233</v>
      </c>
      <c r="EV42" s="30" t="s">
        <v>234</v>
      </c>
      <c r="EW42" s="32"/>
      <c r="EX42" s="32"/>
      <c r="EY42" s="32"/>
      <c r="EZ42" s="32"/>
      <c r="FA42" s="32"/>
      <c r="FB42" s="26" t="s">
        <v>2500</v>
      </c>
      <c r="FC42" s="26" t="s">
        <v>2501</v>
      </c>
      <c r="FD42">
        <v>5.3</v>
      </c>
      <c r="FE42">
        <v>4</v>
      </c>
    </row>
    <row r="43" spans="1:161" ht="25.2" customHeight="1">
      <c r="A43" s="156"/>
      <c r="B43" s="157"/>
      <c r="C43" s="70" t="s">
        <v>39</v>
      </c>
      <c r="D43" s="59"/>
      <c r="E43" s="59"/>
      <c r="F43" s="59"/>
      <c r="G43" s="59"/>
      <c r="H43" s="59"/>
      <c r="I43" s="59"/>
      <c r="J43" s="59"/>
      <c r="K43" s="59"/>
      <c r="L43" s="59"/>
      <c r="M43" s="71"/>
      <c r="N43" s="6" t="s">
        <v>14</v>
      </c>
      <c r="O43" s="73"/>
      <c r="P43" s="73"/>
      <c r="Q43" s="73"/>
      <c r="R43" s="73"/>
      <c r="S43" s="73"/>
      <c r="T43" s="73"/>
      <c r="U43" s="73"/>
      <c r="V43" s="73"/>
      <c r="W43" s="73"/>
      <c r="X43" s="3" t="s">
        <v>15</v>
      </c>
      <c r="Y43" s="6" t="s">
        <v>14</v>
      </c>
      <c r="Z43" s="73"/>
      <c r="AA43" s="73"/>
      <c r="AB43" s="73"/>
      <c r="AC43" s="73"/>
      <c r="AD43" s="73"/>
      <c r="AE43" s="73"/>
      <c r="AF43" s="73"/>
      <c r="AG43" s="73"/>
      <c r="AH43" s="73"/>
      <c r="AI43" s="3" t="s">
        <v>15</v>
      </c>
      <c r="AJ43" s="6" t="s">
        <v>14</v>
      </c>
      <c r="AK43" s="113"/>
      <c r="AL43" s="113"/>
      <c r="AM43" s="113"/>
      <c r="AN43" s="113"/>
      <c r="AO43" s="113"/>
      <c r="AP43" s="113"/>
      <c r="AQ43" s="113"/>
      <c r="AR43" s="113"/>
      <c r="AS43" s="113"/>
      <c r="AT43" s="3" t="s">
        <v>15</v>
      </c>
      <c r="AU43" s="148" t="str">
        <f>IF($Z$43="","",IF(ISERROR(VLOOKUP($Z$43,$FB:$FE,3,0)),"","04局：横" &amp; VLOOKUP($Z$43,$FB:$FE,3,0)&amp;"m縦" &amp; VLOOKUP($Z$43,$FB:$FE,4,0)&amp;"m"))</f>
        <v/>
      </c>
      <c r="AV43" s="149"/>
      <c r="AW43" s="149"/>
      <c r="AX43" s="149"/>
      <c r="AY43" s="149"/>
      <c r="AZ43" s="149"/>
      <c r="BA43" s="149"/>
      <c r="BB43" s="149"/>
      <c r="BC43" s="149"/>
      <c r="BD43" s="150"/>
      <c r="BF43" s="26" t="str">
        <f>IF($O$43&lt;&gt;"",IF(LEN($O$43)&lt;&gt;6,"【警告】アンテナコードの桁数が不正です（03局）",""),"")</f>
        <v/>
      </c>
      <c r="EU43" s="29" t="s">
        <v>235</v>
      </c>
      <c r="EV43" s="30" t="s">
        <v>236</v>
      </c>
      <c r="EW43" s="32"/>
      <c r="EX43" s="32"/>
      <c r="EY43" s="32"/>
      <c r="EZ43" s="32"/>
      <c r="FA43" s="32"/>
      <c r="FB43" s="26" t="s">
        <v>2502</v>
      </c>
      <c r="FC43" s="26" t="s">
        <v>2503</v>
      </c>
      <c r="FD43">
        <v>5.4</v>
      </c>
      <c r="FE43">
        <v>5.4</v>
      </c>
    </row>
    <row r="44" spans="1:161" ht="25.2" customHeight="1">
      <c r="A44" s="156"/>
      <c r="B44" s="157"/>
      <c r="C44" s="70" t="s">
        <v>54</v>
      </c>
      <c r="D44" s="59"/>
      <c r="E44" s="59"/>
      <c r="F44" s="59"/>
      <c r="G44" s="59"/>
      <c r="H44" s="59"/>
      <c r="I44" s="59"/>
      <c r="J44" s="59"/>
      <c r="K44" s="59"/>
      <c r="L44" s="59"/>
      <c r="M44" s="71"/>
      <c r="N44" s="62"/>
      <c r="O44" s="126"/>
      <c r="P44" s="126"/>
      <c r="Q44" s="126"/>
      <c r="R44" s="126"/>
      <c r="S44" s="126"/>
      <c r="T44" s="126"/>
      <c r="U44" s="126"/>
      <c r="V44" s="57" t="s">
        <v>42</v>
      </c>
      <c r="W44" s="57"/>
      <c r="X44" s="57"/>
      <c r="Y44" s="62"/>
      <c r="Z44" s="126"/>
      <c r="AA44" s="126"/>
      <c r="AB44" s="126"/>
      <c r="AC44" s="126"/>
      <c r="AD44" s="126"/>
      <c r="AE44" s="126"/>
      <c r="AF44" s="126"/>
      <c r="AG44" s="57" t="s">
        <v>42</v>
      </c>
      <c r="AH44" s="57"/>
      <c r="AI44" s="57"/>
      <c r="AJ44" s="132"/>
      <c r="AK44" s="133"/>
      <c r="AL44" s="133"/>
      <c r="AM44" s="133"/>
      <c r="AN44" s="133"/>
      <c r="AO44" s="133"/>
      <c r="AP44" s="133"/>
      <c r="AQ44" s="133"/>
      <c r="AR44" s="57" t="s">
        <v>42</v>
      </c>
      <c r="AS44" s="57"/>
      <c r="AT44" s="57"/>
      <c r="AU44" s="148" t="str">
        <f>IF($O$45="","",IF(VALUE($O$45)=9,"03局：ﾊﾟﾗﾎﾞﾗ背面直結","03局：" &amp; 2-MOD(VALUE($O$45),2) &amp; "枚反射板"))</f>
        <v/>
      </c>
      <c r="AV44" s="149"/>
      <c r="AW44" s="149"/>
      <c r="AX44" s="149"/>
      <c r="AY44" s="149"/>
      <c r="AZ44" s="149"/>
      <c r="BA44" s="149"/>
      <c r="BB44" s="149"/>
      <c r="BC44" s="149"/>
      <c r="BD44" s="150"/>
      <c r="BF44" s="26" t="str">
        <f>IF($Z$43&lt;&gt;"",IF(LEN($Z$43)&lt;&gt;6,"【警告】アンテナコードの桁数が不正です（04局）",""),"")</f>
        <v/>
      </c>
      <c r="EU44" s="29" t="s">
        <v>237</v>
      </c>
      <c r="EV44" s="30" t="s">
        <v>238</v>
      </c>
      <c r="EW44" s="32"/>
      <c r="EX44" s="32"/>
      <c r="EY44" s="32"/>
      <c r="EZ44" s="32"/>
      <c r="FA44" s="32"/>
      <c r="FB44" s="26" t="s">
        <v>2504</v>
      </c>
      <c r="FC44" s="26" t="s">
        <v>2505</v>
      </c>
      <c r="FD44">
        <v>5.4</v>
      </c>
      <c r="FE44">
        <v>3.6</v>
      </c>
    </row>
    <row r="45" spans="1:161" ht="25.2" customHeight="1">
      <c r="A45" s="156"/>
      <c r="B45" s="157"/>
      <c r="C45" s="70" t="s">
        <v>55</v>
      </c>
      <c r="D45" s="59"/>
      <c r="E45" s="59"/>
      <c r="F45" s="59"/>
      <c r="G45" s="59"/>
      <c r="H45" s="59"/>
      <c r="I45" s="59"/>
      <c r="J45" s="59"/>
      <c r="K45" s="59"/>
      <c r="L45" s="59"/>
      <c r="M45" s="71"/>
      <c r="N45" s="6" t="s">
        <v>14</v>
      </c>
      <c r="O45" s="127"/>
      <c r="P45" s="129"/>
      <c r="Q45" s="129"/>
      <c r="R45" s="129"/>
      <c r="S45" s="129"/>
      <c r="T45" s="129"/>
      <c r="U45" s="129"/>
      <c r="V45" s="129"/>
      <c r="W45" s="129"/>
      <c r="X45" s="3" t="s">
        <v>15</v>
      </c>
      <c r="Y45" s="6" t="s">
        <v>14</v>
      </c>
      <c r="Z45" s="127"/>
      <c r="AA45" s="129"/>
      <c r="AB45" s="129"/>
      <c r="AC45" s="129"/>
      <c r="AD45" s="129"/>
      <c r="AE45" s="129"/>
      <c r="AF45" s="129"/>
      <c r="AG45" s="129"/>
      <c r="AH45" s="129"/>
      <c r="AI45" s="3" t="s">
        <v>15</v>
      </c>
      <c r="AJ45" s="6" t="s">
        <v>14</v>
      </c>
      <c r="AK45" s="153"/>
      <c r="AL45" s="153"/>
      <c r="AM45" s="153"/>
      <c r="AN45" s="153"/>
      <c r="AO45" s="153"/>
      <c r="AP45" s="153"/>
      <c r="AQ45" s="153"/>
      <c r="AR45" s="153"/>
      <c r="AS45" s="153"/>
      <c r="AT45" s="3" t="s">
        <v>15</v>
      </c>
      <c r="AU45" s="148" t="str">
        <f>IF($Z$45="","",IF(VALUE($Z$45)=9,"04局：ﾊﾟﾗﾎﾞﾗ背面直結","04局：" &amp; 2-MOD(VALUE($Z$45),2) &amp; "枚反射板"))</f>
        <v/>
      </c>
      <c r="AV45" s="149"/>
      <c r="AW45" s="149"/>
      <c r="AX45" s="149"/>
      <c r="AY45" s="149"/>
      <c r="AZ45" s="149"/>
      <c r="BA45" s="149"/>
      <c r="BB45" s="149"/>
      <c r="BC45" s="149"/>
      <c r="BD45" s="150"/>
      <c r="BF45" s="26" t="str">
        <f>IF($O$45&lt;&gt;"",IF(AND(MOD($O$45,2)=0,$N$46=""),"【警告】2枚反射板のときは【28】反射板角度も記載してください（03局）",IF(AND(MOD($O$45,2)=1,$N$46&lt;&gt;""),"1枚反射板やパラボラ直結のときは反射板角度は記載不要です","")),"")</f>
        <v/>
      </c>
      <c r="EU45" s="29" t="s">
        <v>239</v>
      </c>
      <c r="EV45" s="30" t="s">
        <v>240</v>
      </c>
      <c r="EW45" s="32"/>
      <c r="EX45" s="32"/>
      <c r="EY45" s="32"/>
      <c r="EZ45" s="32"/>
      <c r="FA45" s="32"/>
      <c r="FB45" s="26" t="s">
        <v>2506</v>
      </c>
      <c r="FC45" s="26" t="s">
        <v>2507</v>
      </c>
      <c r="FD45">
        <v>5.4</v>
      </c>
      <c r="FE45">
        <v>5.5</v>
      </c>
    </row>
    <row r="46" spans="1:161" ht="25.2" customHeight="1">
      <c r="A46" s="158"/>
      <c r="B46" s="159"/>
      <c r="C46" s="59" t="s">
        <v>56</v>
      </c>
      <c r="D46" s="59"/>
      <c r="E46" s="59"/>
      <c r="F46" s="59"/>
      <c r="G46" s="59"/>
      <c r="H46" s="59"/>
      <c r="I46" s="59"/>
      <c r="J46" s="59"/>
      <c r="K46" s="59"/>
      <c r="L46" s="59"/>
      <c r="M46" s="71"/>
      <c r="N46" s="62"/>
      <c r="O46" s="126"/>
      <c r="P46" s="126"/>
      <c r="Q46" s="126"/>
      <c r="R46" s="126"/>
      <c r="S46" s="126"/>
      <c r="T46" s="126"/>
      <c r="U46" s="126"/>
      <c r="V46" s="57" t="s">
        <v>57</v>
      </c>
      <c r="W46" s="57"/>
      <c r="X46" s="57"/>
      <c r="Y46" s="62"/>
      <c r="Z46" s="126"/>
      <c r="AA46" s="126"/>
      <c r="AB46" s="126"/>
      <c r="AC46" s="126"/>
      <c r="AD46" s="126"/>
      <c r="AE46" s="126"/>
      <c r="AF46" s="126"/>
      <c r="AG46" s="57" t="s">
        <v>57</v>
      </c>
      <c r="AH46" s="57"/>
      <c r="AI46" s="57"/>
      <c r="AJ46" s="132"/>
      <c r="AK46" s="133"/>
      <c r="AL46" s="133"/>
      <c r="AM46" s="133"/>
      <c r="AN46" s="133"/>
      <c r="AO46" s="133"/>
      <c r="AP46" s="133"/>
      <c r="AQ46" s="133"/>
      <c r="AR46" s="57" t="s">
        <v>57</v>
      </c>
      <c r="AS46" s="57"/>
      <c r="AT46" s="57"/>
      <c r="AU46" s="134" t="s">
        <v>2717</v>
      </c>
      <c r="AV46" s="135"/>
      <c r="AW46" s="135"/>
      <c r="AX46" s="135"/>
      <c r="AY46" s="135"/>
      <c r="AZ46" s="135"/>
      <c r="BA46" s="135"/>
      <c r="BB46" s="135"/>
      <c r="BC46" s="135"/>
      <c r="BD46" s="136"/>
      <c r="BF46" s="26" t="str">
        <f>IF($Z$45&lt;&gt;"",IF(AND(MOD($Z$45,2)=0,$Y$46=""),"【警告】2枚反射板のときは【28】反射板角度も記載してください（04局）",IF(AND(MOD($Z$45,2)=1,$Y$46&lt;&gt;""),"1枚反射板やパラボラ直結のときは反射板角度は記載不要です","")),"")</f>
        <v/>
      </c>
      <c r="EU46" s="29" t="s">
        <v>241</v>
      </c>
      <c r="EV46" s="30" t="s">
        <v>242</v>
      </c>
      <c r="EW46" s="32"/>
      <c r="EX46" s="32"/>
      <c r="EY46" s="32"/>
      <c r="EZ46" s="32"/>
      <c r="FA46" s="32"/>
      <c r="FB46" s="26" t="s">
        <v>2508</v>
      </c>
      <c r="FC46" s="26" t="s">
        <v>2509</v>
      </c>
      <c r="FD46">
        <v>5.4</v>
      </c>
      <c r="FE46">
        <v>5.9</v>
      </c>
    </row>
    <row r="47" spans="1:161" ht="25.2" customHeight="1">
      <c r="A47" s="81" t="s">
        <v>60</v>
      </c>
      <c r="B47" s="82"/>
      <c r="C47" s="137" t="s">
        <v>24</v>
      </c>
      <c r="D47" s="137"/>
      <c r="E47" s="137"/>
      <c r="F47" s="137"/>
      <c r="G47" s="137"/>
      <c r="H47" s="137"/>
      <c r="I47" s="137"/>
      <c r="J47" s="137"/>
      <c r="K47" s="137"/>
      <c r="L47" s="137"/>
      <c r="M47" s="137"/>
      <c r="N47" s="137"/>
      <c r="O47" s="137"/>
      <c r="P47" s="137"/>
      <c r="Q47" s="137"/>
      <c r="R47" s="137"/>
      <c r="S47" s="137"/>
      <c r="T47" s="137"/>
      <c r="U47" s="121" t="str">
        <f>IF($U$8&lt;&gt;"",$U$8,"")</f>
        <v/>
      </c>
      <c r="V47" s="113"/>
      <c r="W47" s="113"/>
      <c r="X47" s="113"/>
      <c r="Y47" s="113"/>
      <c r="Z47" s="113"/>
      <c r="AA47" s="113"/>
      <c r="AB47" s="113"/>
      <c r="AC47" s="113"/>
      <c r="AD47" s="113"/>
      <c r="AE47" s="113"/>
      <c r="AF47" s="113"/>
      <c r="AG47" s="3" t="s">
        <v>14</v>
      </c>
      <c r="AH47" s="138">
        <v>1</v>
      </c>
      <c r="AI47" s="138"/>
      <c r="AJ47" s="138"/>
      <c r="AK47" s="138"/>
      <c r="AL47" s="3" t="s">
        <v>15</v>
      </c>
      <c r="AM47" s="121" t="str">
        <f>IF($AM$8&lt;&gt;"",$AM$8,"")</f>
        <v/>
      </c>
      <c r="AN47" s="113"/>
      <c r="AO47" s="113"/>
      <c r="AP47" s="113"/>
      <c r="AQ47" s="113"/>
      <c r="AR47" s="113"/>
      <c r="AS47" s="113"/>
      <c r="AT47" s="113"/>
      <c r="AU47" s="113"/>
      <c r="AV47" s="113"/>
      <c r="AW47" s="113"/>
      <c r="AX47" s="113"/>
      <c r="AY47" s="3" t="s">
        <v>14</v>
      </c>
      <c r="AZ47" s="138">
        <v>15</v>
      </c>
      <c r="BA47" s="138"/>
      <c r="BB47" s="138"/>
      <c r="BC47" s="138"/>
      <c r="BD47" s="5" t="s">
        <v>15</v>
      </c>
      <c r="BF47" s="26" t="str">
        <f>IF(VALUE(RIGHT($BT$3,1))&gt;SUM(LEN($W$48),LEN($AF$48),LEN($AO$48),LEN($AX$48))-1,"【確認】伝搬路種別コードの記入数が不足しています（区間数の数だけ記入：反射板無のときは1つ、反射板が1ヶ所のときは2つ記入）",IF(VALUE(RIGHT($BT$3,1))&lt;SUM(LEN($W$48),LEN($AF$48),LEN($AO$48),LEN($AX$48))-1,"【確認】伝搬路種別コードの記入が多すぎます（区間数の数だけ記入：反射板無のときは1つ、反射板が1ヶ所のときは2つ）",""))</f>
        <v>【確認】伝搬路種別コードの記入数が不足しています（区間数の数だけ記入：反射板無のときは1つ、反射板が1ヶ所のときは2つ記入）</v>
      </c>
      <c r="EU47" s="29" t="s">
        <v>243</v>
      </c>
      <c r="EV47" s="30" t="s">
        <v>244</v>
      </c>
      <c r="EW47" s="32"/>
      <c r="EX47" s="32"/>
      <c r="EY47" s="32"/>
      <c r="EZ47" s="32"/>
      <c r="FA47" s="32"/>
      <c r="FB47" s="26" t="s">
        <v>2510</v>
      </c>
      <c r="FC47" s="26" t="s">
        <v>2511</v>
      </c>
      <c r="FD47">
        <v>5.4</v>
      </c>
      <c r="FE47">
        <v>6.1</v>
      </c>
    </row>
    <row r="48" spans="1:161" ht="25.2" customHeight="1">
      <c r="A48" s="83"/>
      <c r="B48" s="84"/>
      <c r="C48" s="81" t="s">
        <v>61</v>
      </c>
      <c r="D48" s="139"/>
      <c r="E48" s="139"/>
      <c r="F48" s="140"/>
      <c r="G48" s="128" t="s">
        <v>62</v>
      </c>
      <c r="H48" s="128"/>
      <c r="I48" s="112" t="s">
        <v>63</v>
      </c>
      <c r="J48" s="112"/>
      <c r="K48" s="112"/>
      <c r="L48" s="112"/>
      <c r="M48" s="112"/>
      <c r="N48" s="112"/>
      <c r="O48" s="112"/>
      <c r="P48" s="112"/>
      <c r="Q48" s="112"/>
      <c r="R48" s="112"/>
      <c r="S48" s="112"/>
      <c r="T48" s="112"/>
      <c r="U48" s="22"/>
      <c r="V48" s="3" t="s">
        <v>14</v>
      </c>
      <c r="W48" s="73" t="s">
        <v>6</v>
      </c>
      <c r="X48" s="129"/>
      <c r="Y48" s="129"/>
      <c r="Z48" s="129"/>
      <c r="AA48" s="129"/>
      <c r="AB48" s="3" t="s">
        <v>15</v>
      </c>
      <c r="AC48" s="57" t="s">
        <v>26</v>
      </c>
      <c r="AD48" s="57"/>
      <c r="AE48" s="3" t="s">
        <v>14</v>
      </c>
      <c r="AF48" s="73" t="s">
        <v>6</v>
      </c>
      <c r="AG48" s="129"/>
      <c r="AH48" s="129"/>
      <c r="AI48" s="129"/>
      <c r="AJ48" s="129"/>
      <c r="AK48" s="3" t="s">
        <v>15</v>
      </c>
      <c r="AL48" s="57" t="s">
        <v>26</v>
      </c>
      <c r="AM48" s="57"/>
      <c r="AN48" s="3" t="s">
        <v>14</v>
      </c>
      <c r="AO48" s="73" t="s">
        <v>6</v>
      </c>
      <c r="AP48" s="129"/>
      <c r="AQ48" s="129"/>
      <c r="AR48" s="129"/>
      <c r="AS48" s="129"/>
      <c r="AT48" s="3" t="s">
        <v>15</v>
      </c>
      <c r="AU48" s="57" t="s">
        <v>26</v>
      </c>
      <c r="AV48" s="57"/>
      <c r="AW48" s="3" t="s">
        <v>14</v>
      </c>
      <c r="AX48" s="73" t="s">
        <v>6</v>
      </c>
      <c r="AY48" s="129"/>
      <c r="AZ48" s="129"/>
      <c r="BA48" s="129"/>
      <c r="BB48" s="129"/>
      <c r="BC48" s="3" t="s">
        <v>15</v>
      </c>
      <c r="BD48" s="17"/>
      <c r="BF48" s="26" t="str">
        <f>IF($BF$47="",IF(OR(AND(RIGHT($BT$3,1)="0",SUM(LEN($AF$48),LEN($AO$48),LEN($AX$48))&lt;&gt;0),AND(RIGHT($BT$3,1)="1",SUM(LEN($AO$48),LEN($AX$48))&lt;&gt;0),AND(RIGHT($BT$3,1)="2",LEN($AX$48)&lt;&gt;0)),"【警告】伝搬路種別コードは左詰めで記入してください",""),"")</f>
        <v/>
      </c>
      <c r="EU48" s="29" t="s">
        <v>245</v>
      </c>
      <c r="EV48" s="30" t="s">
        <v>246</v>
      </c>
      <c r="EW48" s="32"/>
      <c r="EX48" s="32"/>
      <c r="EY48" s="32"/>
      <c r="EZ48" s="32"/>
      <c r="FA48" s="32"/>
      <c r="FB48" s="26" t="s">
        <v>2512</v>
      </c>
      <c r="FC48" s="26" t="s">
        <v>2513</v>
      </c>
      <c r="FD48">
        <v>5.5</v>
      </c>
      <c r="FE48">
        <v>7</v>
      </c>
    </row>
    <row r="49" spans="1:161" ht="25.2" customHeight="1">
      <c r="A49" s="83"/>
      <c r="B49" s="84"/>
      <c r="C49" s="141"/>
      <c r="D49" s="142"/>
      <c r="E49" s="142"/>
      <c r="F49" s="143"/>
      <c r="G49" s="147"/>
      <c r="H49" s="147"/>
      <c r="I49" s="112" t="s">
        <v>64</v>
      </c>
      <c r="J49" s="112"/>
      <c r="K49" s="112"/>
      <c r="L49" s="112"/>
      <c r="M49" s="112"/>
      <c r="N49" s="112"/>
      <c r="O49" s="112"/>
      <c r="P49" s="112"/>
      <c r="Q49" s="112"/>
      <c r="R49" s="112"/>
      <c r="S49" s="112"/>
      <c r="T49" s="112"/>
      <c r="U49" s="62"/>
      <c r="V49" s="126"/>
      <c r="W49" s="126"/>
      <c r="X49" s="126"/>
      <c r="Y49" s="126"/>
      <c r="Z49" s="126"/>
      <c r="AA49" s="126"/>
      <c r="AB49" s="57" t="s">
        <v>26</v>
      </c>
      <c r="AC49" s="57"/>
      <c r="AD49" s="127"/>
      <c r="AE49" s="126"/>
      <c r="AF49" s="126"/>
      <c r="AG49" s="126"/>
      <c r="AH49" s="126"/>
      <c r="AI49" s="126"/>
      <c r="AJ49" s="126"/>
      <c r="AK49" s="57" t="s">
        <v>26</v>
      </c>
      <c r="AL49" s="57"/>
      <c r="AM49" s="127"/>
      <c r="AN49" s="126"/>
      <c r="AO49" s="126"/>
      <c r="AP49" s="126"/>
      <c r="AQ49" s="126"/>
      <c r="AR49" s="126"/>
      <c r="AS49" s="126"/>
      <c r="AT49" s="57" t="s">
        <v>26</v>
      </c>
      <c r="AU49" s="57"/>
      <c r="AV49" s="127"/>
      <c r="AW49" s="126"/>
      <c r="AX49" s="126"/>
      <c r="AY49" s="126"/>
      <c r="AZ49" s="126"/>
      <c r="BA49" s="126"/>
      <c r="BB49" s="126"/>
      <c r="BC49" s="57" t="s">
        <v>42</v>
      </c>
      <c r="BD49" s="58"/>
      <c r="BF49" s="26" t="str">
        <f>IF(AND($U$49&lt;&gt;"",$AE$14&lt;&gt;"",$AW$14&lt;&gt;""),"■平均地表高＝","")</f>
        <v/>
      </c>
      <c r="BN49" s="26" t="str">
        <f>IF($BF$49&lt;&gt;"",IF($U$33="","01局～15局：","01局～02局："),"")</f>
        <v/>
      </c>
      <c r="BU49" s="26" t="str">
        <f>IF($BF$49&lt;&gt;"",IF($U$33="", ($AE$14+$AW$14)/2-$U$49 &amp; " ", ($AE$14+$U$33)/2-$U$49 &amp; " "),"")</f>
        <v/>
      </c>
      <c r="BX49" s="26" t="str">
        <f>IF(AND($BF$49&lt;&gt;"",$U$33&lt;&gt;""),IF($N$44="","02局～15局：","02局～03局："),"")</f>
        <v/>
      </c>
      <c r="CE49" s="26" t="str">
        <f>IF(AND($BF$49&lt;&gt;"",$U$33&lt;&gt;""),IF($N$44="", ($U$33+$AW$14)/2-$AD$49 &amp; " ", ($U$33+$N$44)/2-$AD$49 &amp; " "),"")</f>
        <v/>
      </c>
      <c r="CH49" s="26" t="str">
        <f>IF(AND($BF$49&lt;&gt;"",$N$44&lt;&gt;""),IF($Y$44="","03局～15局：","03局～04局："),"")</f>
        <v/>
      </c>
      <c r="CO49" s="26" t="str">
        <f>IF(AND($BF$49&lt;&gt;"",$N$44&lt;&gt;""),IF($Y$44="", ($N$44+$AW$14)/2-$AM$49 &amp; " ", ($N$44+$Y$44)/2-$AM$49 &amp; " "),"")</f>
        <v/>
      </c>
      <c r="CR49" s="26" t="str">
        <f>IF(AND($BF$49&lt;&gt;"",$Y$44&lt;&gt;""),"04局～15局：","")</f>
        <v/>
      </c>
      <c r="CY49" s="26" t="str">
        <f>IF(AND($BF$49&lt;&gt;"",$Y$44&lt;&gt;""),($Y$44+$AW$14)/2-$AV$49 &amp; " ","")</f>
        <v/>
      </c>
      <c r="EU49" s="29" t="s">
        <v>247</v>
      </c>
      <c r="EV49" s="30" t="s">
        <v>248</v>
      </c>
      <c r="EW49" s="32"/>
      <c r="EX49" s="32"/>
      <c r="EY49" s="32"/>
      <c r="EZ49" s="32"/>
      <c r="FA49" s="32"/>
      <c r="FB49" s="26" t="s">
        <v>2514</v>
      </c>
      <c r="FC49" s="26" t="s">
        <v>2515</v>
      </c>
      <c r="FD49">
        <v>5.5</v>
      </c>
      <c r="FE49">
        <v>8</v>
      </c>
    </row>
    <row r="50" spans="1:161" ht="25.2" customHeight="1">
      <c r="A50" s="83"/>
      <c r="B50" s="84"/>
      <c r="C50" s="141"/>
      <c r="D50" s="142"/>
      <c r="E50" s="142"/>
      <c r="F50" s="143"/>
      <c r="G50" s="128" t="s">
        <v>65</v>
      </c>
      <c r="H50" s="128"/>
      <c r="I50" s="128" t="s">
        <v>66</v>
      </c>
      <c r="J50" s="128"/>
      <c r="K50" s="112" t="s">
        <v>67</v>
      </c>
      <c r="L50" s="112"/>
      <c r="M50" s="112"/>
      <c r="N50" s="112"/>
      <c r="O50" s="112" t="s">
        <v>68</v>
      </c>
      <c r="P50" s="112"/>
      <c r="Q50" s="112"/>
      <c r="R50" s="112"/>
      <c r="S50" s="112"/>
      <c r="T50" s="112"/>
      <c r="U50" s="6" t="s">
        <v>14</v>
      </c>
      <c r="V50" s="73" t="s">
        <v>6</v>
      </c>
      <c r="W50" s="129"/>
      <c r="X50" s="129"/>
      <c r="Y50" s="129"/>
      <c r="Z50" s="129"/>
      <c r="AA50" s="129"/>
      <c r="AB50" s="129"/>
      <c r="AC50" s="129"/>
      <c r="AD50" s="129"/>
      <c r="AE50" s="129"/>
      <c r="AF50" s="129"/>
      <c r="AG50" s="129"/>
      <c r="AH50" s="129"/>
      <c r="AI50" s="129"/>
      <c r="AJ50" s="129"/>
      <c r="AK50" s="3" t="s">
        <v>15</v>
      </c>
      <c r="AL50" s="57" t="s">
        <v>26</v>
      </c>
      <c r="AM50" s="57"/>
      <c r="AN50" s="3" t="s">
        <v>14</v>
      </c>
      <c r="AO50" s="73" t="s">
        <v>6</v>
      </c>
      <c r="AP50" s="129"/>
      <c r="AQ50" s="129"/>
      <c r="AR50" s="129"/>
      <c r="AS50" s="129"/>
      <c r="AT50" s="129"/>
      <c r="AU50" s="129"/>
      <c r="AV50" s="129"/>
      <c r="AW50" s="129"/>
      <c r="AX50" s="129"/>
      <c r="AY50" s="129"/>
      <c r="AZ50" s="129"/>
      <c r="BA50" s="129"/>
      <c r="BB50" s="129"/>
      <c r="BC50" s="129"/>
      <c r="BD50" s="5" t="s">
        <v>15</v>
      </c>
      <c r="BF50" s="26" t="str">
        <f>IF(RIGHT($BT$3,1)&lt;&gt;"0",IF(OR(AND($V$50&lt;&gt;"",$AO$50=""),AND($V$53&lt;&gt;"",$AO$53="")),"【注意】反射板がある場合は左右（01局側・15局側）両方にリッジ・反射点コードの入力が必要です",""),"")</f>
        <v/>
      </c>
      <c r="EU50" s="29" t="s">
        <v>249</v>
      </c>
      <c r="EV50" s="30" t="s">
        <v>250</v>
      </c>
      <c r="EW50" s="32"/>
      <c r="EX50" s="32"/>
      <c r="EY50" s="32"/>
      <c r="EZ50" s="32"/>
      <c r="FA50" s="32"/>
      <c r="FB50" s="26" t="s">
        <v>2516</v>
      </c>
      <c r="FC50" s="26" t="s">
        <v>2517</v>
      </c>
      <c r="FD50">
        <v>5.6</v>
      </c>
      <c r="FE50">
        <v>8.5</v>
      </c>
    </row>
    <row r="51" spans="1:161" ht="25.2" customHeight="1">
      <c r="A51" s="83"/>
      <c r="B51" s="84"/>
      <c r="C51" s="141"/>
      <c r="D51" s="142"/>
      <c r="E51" s="142"/>
      <c r="F51" s="143"/>
      <c r="G51" s="128"/>
      <c r="H51" s="128"/>
      <c r="I51" s="128"/>
      <c r="J51" s="128"/>
      <c r="K51" s="112"/>
      <c r="L51" s="112"/>
      <c r="M51" s="112"/>
      <c r="N51" s="112"/>
      <c r="O51" s="112" t="s">
        <v>69</v>
      </c>
      <c r="P51" s="112"/>
      <c r="Q51" s="112"/>
      <c r="R51" s="112"/>
      <c r="S51" s="112"/>
      <c r="T51" s="112"/>
      <c r="U51" s="46"/>
      <c r="V51" s="130"/>
      <c r="W51" s="130"/>
      <c r="X51" s="130"/>
      <c r="Y51" s="130"/>
      <c r="Z51" s="130"/>
      <c r="AA51" s="130"/>
      <c r="AB51" s="130"/>
      <c r="AC51" s="130"/>
      <c r="AD51" s="130"/>
      <c r="AE51" s="130"/>
      <c r="AF51" s="130"/>
      <c r="AG51" s="130"/>
      <c r="AH51" s="130"/>
      <c r="AI51" s="130"/>
      <c r="AJ51" s="130"/>
      <c r="AK51" s="57" t="s">
        <v>26</v>
      </c>
      <c r="AL51" s="57"/>
      <c r="AM51" s="73"/>
      <c r="AN51" s="74"/>
      <c r="AO51" s="74"/>
      <c r="AP51" s="74"/>
      <c r="AQ51" s="74"/>
      <c r="AR51" s="74"/>
      <c r="AS51" s="74"/>
      <c r="AT51" s="74"/>
      <c r="AU51" s="74"/>
      <c r="AV51" s="74"/>
      <c r="AW51" s="74"/>
      <c r="AX51" s="74"/>
      <c r="AY51" s="74"/>
      <c r="AZ51" s="74"/>
      <c r="BA51" s="74"/>
      <c r="BB51" s="57" t="s">
        <v>70</v>
      </c>
      <c r="BC51" s="57"/>
      <c r="BD51" s="58"/>
      <c r="BF51" s="26" t="str">
        <f>IF(OR($U$49="",$BK$51=1),"NG","")</f>
        <v>NG</v>
      </c>
      <c r="BG51" s="26" t="str">
        <f>IF(OR(AND($AD$49="",COUNTA($U$33,$N$44,$Y$44)&gt;0),$BL$51=1),"NG","")</f>
        <v/>
      </c>
      <c r="BH51" s="26" t="str">
        <f>IF(OR(AND($AM$49="",COUNTA($U$33,$N$44,$Y$44)&gt;1),$BM$51=1),"NG","")</f>
        <v/>
      </c>
      <c r="BI51" s="26" t="str">
        <f>IF(OR(AND($AV$49="",COUNTA($U$33,$N$44,$Y$44)&gt;2),$BN$51=1),"NG","")</f>
        <v/>
      </c>
      <c r="BK51" s="26" t="str">
        <f>IF($BU$49&lt;&gt;"",IF(VALUE(TRIM($BU$49))&lt;0,1,""),"")</f>
        <v/>
      </c>
      <c r="BL51" s="26" t="str">
        <f>IF($CE$49&lt;&gt;"",IF(VALUE(TRIM($CE$49))&lt;0,1,""),"")</f>
        <v/>
      </c>
      <c r="BM51" s="26" t="str">
        <f>IF($CO$49&lt;&gt;"",IF(VALUE(TRIM($CO$49))&lt;0,1,""),"")</f>
        <v/>
      </c>
      <c r="BN51" s="26" t="str">
        <f>IF($CY$49&lt;&gt;"",IF(VALUE(TRIM($CY$49))&lt;0,1,""),"")</f>
        <v/>
      </c>
      <c r="EU51" s="29" t="s">
        <v>251</v>
      </c>
      <c r="EV51" s="30" t="s">
        <v>252</v>
      </c>
      <c r="EW51" s="32"/>
      <c r="EX51" s="32"/>
      <c r="EY51" s="32"/>
      <c r="EZ51" s="32"/>
      <c r="FA51" s="32"/>
      <c r="FB51" s="26" t="s">
        <v>2518</v>
      </c>
      <c r="FC51" s="26" t="s">
        <v>2519</v>
      </c>
      <c r="FD51">
        <v>6</v>
      </c>
      <c r="FE51">
        <v>3</v>
      </c>
    </row>
    <row r="52" spans="1:161" ht="25.2" customHeight="1">
      <c r="A52" s="83"/>
      <c r="B52" s="84"/>
      <c r="C52" s="141"/>
      <c r="D52" s="142"/>
      <c r="E52" s="142"/>
      <c r="F52" s="143"/>
      <c r="G52" s="128"/>
      <c r="H52" s="128"/>
      <c r="I52" s="128"/>
      <c r="J52" s="128"/>
      <c r="K52" s="112"/>
      <c r="L52" s="112"/>
      <c r="M52" s="112"/>
      <c r="N52" s="112"/>
      <c r="O52" s="112" t="s">
        <v>71</v>
      </c>
      <c r="P52" s="112"/>
      <c r="Q52" s="112"/>
      <c r="R52" s="112"/>
      <c r="S52" s="112"/>
      <c r="T52" s="112"/>
      <c r="U52" s="62"/>
      <c r="V52" s="131"/>
      <c r="W52" s="131"/>
      <c r="X52" s="131"/>
      <c r="Y52" s="131"/>
      <c r="Z52" s="131"/>
      <c r="AA52" s="131"/>
      <c r="AB52" s="131"/>
      <c r="AC52" s="131"/>
      <c r="AD52" s="131"/>
      <c r="AE52" s="131"/>
      <c r="AF52" s="131"/>
      <c r="AG52" s="131"/>
      <c r="AH52" s="131"/>
      <c r="AI52" s="131"/>
      <c r="AJ52" s="131"/>
      <c r="AK52" s="57" t="s">
        <v>26</v>
      </c>
      <c r="AL52" s="57"/>
      <c r="AM52" s="127"/>
      <c r="AN52" s="126"/>
      <c r="AO52" s="126"/>
      <c r="AP52" s="126"/>
      <c r="AQ52" s="126"/>
      <c r="AR52" s="126"/>
      <c r="AS52" s="126"/>
      <c r="AT52" s="126"/>
      <c r="AU52" s="126"/>
      <c r="AV52" s="126"/>
      <c r="AW52" s="126"/>
      <c r="AX52" s="126"/>
      <c r="AY52" s="126"/>
      <c r="AZ52" s="126"/>
      <c r="BA52" s="126"/>
      <c r="BB52" s="57" t="s">
        <v>42</v>
      </c>
      <c r="BC52" s="57"/>
      <c r="BD52" s="58"/>
      <c r="BF52" s="26" t="str">
        <f>IF(OR(AND($V$53="1",$V$55="1"),AND($AO$53="1",$AO$55="1")),"【確認】正規反射点＝「1：水面」、不正規反射波コード＝「1：陸上のみ伝搬」の組み合わせで良いか（河川等か）確認してください","")</f>
        <v/>
      </c>
      <c r="EU52" s="29" t="s">
        <v>253</v>
      </c>
      <c r="EV52" s="30" t="s">
        <v>254</v>
      </c>
      <c r="EW52" s="32"/>
      <c r="EX52" s="32"/>
      <c r="EY52" s="32"/>
      <c r="EZ52" s="32"/>
      <c r="FA52" s="32"/>
      <c r="FB52" s="26" t="s">
        <v>2520</v>
      </c>
      <c r="FC52" s="26" t="s">
        <v>2521</v>
      </c>
      <c r="FD52">
        <v>6</v>
      </c>
      <c r="FE52">
        <v>4</v>
      </c>
    </row>
    <row r="53" spans="1:161" ht="25.2" customHeight="1">
      <c r="A53" s="83"/>
      <c r="B53" s="84"/>
      <c r="C53" s="141"/>
      <c r="D53" s="142"/>
      <c r="E53" s="142"/>
      <c r="F53" s="143"/>
      <c r="G53" s="128"/>
      <c r="H53" s="128"/>
      <c r="I53" s="128"/>
      <c r="J53" s="128"/>
      <c r="K53" s="112" t="s">
        <v>72</v>
      </c>
      <c r="L53" s="112"/>
      <c r="M53" s="112"/>
      <c r="N53" s="112"/>
      <c r="O53" s="112" t="s">
        <v>68</v>
      </c>
      <c r="P53" s="112"/>
      <c r="Q53" s="112"/>
      <c r="R53" s="112"/>
      <c r="S53" s="112"/>
      <c r="T53" s="112"/>
      <c r="U53" s="6" t="s">
        <v>14</v>
      </c>
      <c r="V53" s="73" t="s">
        <v>6</v>
      </c>
      <c r="W53" s="129"/>
      <c r="X53" s="129"/>
      <c r="Y53" s="129"/>
      <c r="Z53" s="129"/>
      <c r="AA53" s="129"/>
      <c r="AB53" s="129"/>
      <c r="AC53" s="129"/>
      <c r="AD53" s="129"/>
      <c r="AE53" s="129"/>
      <c r="AF53" s="129"/>
      <c r="AG53" s="129"/>
      <c r="AH53" s="129"/>
      <c r="AI53" s="129"/>
      <c r="AJ53" s="129"/>
      <c r="AK53" s="3" t="s">
        <v>15</v>
      </c>
      <c r="AL53" s="57" t="s">
        <v>26</v>
      </c>
      <c r="AM53" s="57"/>
      <c r="AN53" s="3" t="s">
        <v>14</v>
      </c>
      <c r="AO53" s="73"/>
      <c r="AP53" s="129"/>
      <c r="AQ53" s="129"/>
      <c r="AR53" s="129"/>
      <c r="AS53" s="129"/>
      <c r="AT53" s="129"/>
      <c r="AU53" s="129"/>
      <c r="AV53" s="129"/>
      <c r="AW53" s="129"/>
      <c r="AX53" s="129"/>
      <c r="AY53" s="129"/>
      <c r="AZ53" s="129"/>
      <c r="BA53" s="129"/>
      <c r="BB53" s="129"/>
      <c r="BC53" s="129"/>
      <c r="BD53" s="5" t="s">
        <v>15</v>
      </c>
      <c r="BF53" s="26" t="str">
        <f>IF(AND($AE$14&lt;&gt;"",$AW$14&lt;&gt;""),IF(RIGHT($BT$3,1)="0",IF(OR(VALUE($U$54)&gt;VALUE($AE$14),VALUE($U$54)&gt;VALUE($AW$14)),"【警告】正規反射点の標高が間違っています（01局か15局の海抜高より高い）",""),IF(OR(VALUE($U$54)&gt;VALUE($AE$14),VALUE($U$54)&gt;VALUE($U$33)),"【警告】正規反射点の標高が間違っています（01局か02局の海抜高より高い）","")),"")</f>
        <v/>
      </c>
      <c r="EU53" s="29" t="s">
        <v>255</v>
      </c>
      <c r="EV53" s="30" t="s">
        <v>256</v>
      </c>
      <c r="EW53" s="32"/>
      <c r="EX53" s="32"/>
      <c r="EY53" s="32"/>
      <c r="EZ53" s="32"/>
      <c r="FA53" s="32"/>
      <c r="FB53" s="26" t="s">
        <v>2522</v>
      </c>
      <c r="FC53" s="26" t="s">
        <v>2523</v>
      </c>
      <c r="FD53">
        <v>6</v>
      </c>
      <c r="FE53">
        <v>4.5</v>
      </c>
    </row>
    <row r="54" spans="1:161" ht="25.2" customHeight="1">
      <c r="A54" s="83"/>
      <c r="B54" s="84"/>
      <c r="C54" s="141"/>
      <c r="D54" s="142"/>
      <c r="E54" s="142"/>
      <c r="F54" s="143"/>
      <c r="G54" s="128"/>
      <c r="H54" s="128"/>
      <c r="I54" s="128"/>
      <c r="J54" s="128"/>
      <c r="K54" s="112"/>
      <c r="L54" s="112"/>
      <c r="M54" s="112"/>
      <c r="N54" s="112"/>
      <c r="O54" s="112" t="s">
        <v>71</v>
      </c>
      <c r="P54" s="112"/>
      <c r="Q54" s="112"/>
      <c r="R54" s="112"/>
      <c r="S54" s="112"/>
      <c r="T54" s="112"/>
      <c r="U54" s="62"/>
      <c r="V54" s="131"/>
      <c r="W54" s="131"/>
      <c r="X54" s="131"/>
      <c r="Y54" s="131"/>
      <c r="Z54" s="131"/>
      <c r="AA54" s="131"/>
      <c r="AB54" s="131"/>
      <c r="AC54" s="131"/>
      <c r="AD54" s="131"/>
      <c r="AE54" s="131"/>
      <c r="AF54" s="131"/>
      <c r="AG54" s="131"/>
      <c r="AH54" s="131"/>
      <c r="AI54" s="131"/>
      <c r="AJ54" s="131"/>
      <c r="AK54" s="57" t="s">
        <v>26</v>
      </c>
      <c r="AL54" s="57"/>
      <c r="AM54" s="127"/>
      <c r="AN54" s="126"/>
      <c r="AO54" s="126"/>
      <c r="AP54" s="126"/>
      <c r="AQ54" s="126"/>
      <c r="AR54" s="126"/>
      <c r="AS54" s="126"/>
      <c r="AT54" s="126"/>
      <c r="AU54" s="126"/>
      <c r="AV54" s="126"/>
      <c r="AW54" s="126"/>
      <c r="AX54" s="126"/>
      <c r="AY54" s="126"/>
      <c r="AZ54" s="126"/>
      <c r="BA54" s="126"/>
      <c r="BB54" s="57" t="s">
        <v>42</v>
      </c>
      <c r="BC54" s="57"/>
      <c r="BD54" s="58"/>
      <c r="BF54" s="26" t="str">
        <f>IF($AW$14&lt;&gt;"",IF(RIGHT($BT$3,1)="1",IF(OR(VALUE($AM$54)&gt;VALUE($U$33),VALUE($AM$54)&gt;VALUE($AW$14)),"【警告】正規反射点の標高が間違っています（02局か15局の海抜高より高い）",""),IF(RIGHT($BT$3,1)="2",IF(OR(VALUE($AM$54)&gt;VALUE($N$44),VALUE($AM$54)&gt;VALUE($AW$14)),"【警告】正規反射点の標高が間違っています（02局か15局の海抜高より高い）",""),IF(RIGHT($BT$3,1)="3",IF(OR(VALUE($AM$54)&gt;VALUE($Y$44),VALUE($AM$54)&gt;VALUE($AW$14)),"【警告】正規反射点の標高が間違っています（03局か15局の海抜高より高い）",""),""))),"")</f>
        <v/>
      </c>
      <c r="EU54" s="29" t="s">
        <v>257</v>
      </c>
      <c r="EV54" s="30" t="s">
        <v>258</v>
      </c>
      <c r="EW54" s="32"/>
      <c r="EX54" s="32"/>
      <c r="EY54" s="32"/>
      <c r="EZ54" s="32"/>
      <c r="FA54" s="32"/>
      <c r="FB54" s="26" t="s">
        <v>2524</v>
      </c>
      <c r="FC54" s="26" t="s">
        <v>2525</v>
      </c>
      <c r="FD54">
        <v>6</v>
      </c>
      <c r="FE54">
        <v>5</v>
      </c>
    </row>
    <row r="55" spans="1:161" ht="25.2" customHeight="1">
      <c r="A55" s="83"/>
      <c r="B55" s="84"/>
      <c r="C55" s="141"/>
      <c r="D55" s="142"/>
      <c r="E55" s="142"/>
      <c r="F55" s="143"/>
      <c r="G55" s="128"/>
      <c r="H55" s="128"/>
      <c r="I55" s="128" t="s">
        <v>73</v>
      </c>
      <c r="J55" s="128"/>
      <c r="K55" s="112" t="s">
        <v>68</v>
      </c>
      <c r="L55" s="112"/>
      <c r="M55" s="112"/>
      <c r="N55" s="112"/>
      <c r="O55" s="112"/>
      <c r="P55" s="112"/>
      <c r="Q55" s="112"/>
      <c r="R55" s="112"/>
      <c r="S55" s="112"/>
      <c r="T55" s="112"/>
      <c r="U55" s="6" t="s">
        <v>14</v>
      </c>
      <c r="V55" s="73" t="s">
        <v>6</v>
      </c>
      <c r="W55" s="129"/>
      <c r="X55" s="129"/>
      <c r="Y55" s="129"/>
      <c r="Z55" s="129"/>
      <c r="AA55" s="129"/>
      <c r="AB55" s="129"/>
      <c r="AC55" s="129"/>
      <c r="AD55" s="129"/>
      <c r="AE55" s="129"/>
      <c r="AF55" s="129"/>
      <c r="AG55" s="129"/>
      <c r="AH55" s="129"/>
      <c r="AI55" s="129"/>
      <c r="AJ55" s="129"/>
      <c r="AK55" s="3" t="s">
        <v>15</v>
      </c>
      <c r="AL55" s="57" t="s">
        <v>26</v>
      </c>
      <c r="AM55" s="57"/>
      <c r="AN55" s="3" t="s">
        <v>14</v>
      </c>
      <c r="AO55" s="73" t="s">
        <v>6</v>
      </c>
      <c r="AP55" s="129"/>
      <c r="AQ55" s="129"/>
      <c r="AR55" s="129"/>
      <c r="AS55" s="129"/>
      <c r="AT55" s="129"/>
      <c r="AU55" s="129"/>
      <c r="AV55" s="129"/>
      <c r="AW55" s="129"/>
      <c r="AX55" s="129"/>
      <c r="AY55" s="129"/>
      <c r="AZ55" s="129"/>
      <c r="BA55" s="129"/>
      <c r="BB55" s="129"/>
      <c r="BC55" s="129"/>
      <c r="BD55" s="5" t="s">
        <v>15</v>
      </c>
      <c r="BF55" s="26" t="str">
        <f>IF($Q$5&lt;&gt;"",IF(AND($BF$3="QAM",$Q$5&lt;8000,$V$55=""),"【警告】6.5G/7.5GのQAM方式では不規則反射コードの記入が必要です",""),"")</f>
        <v/>
      </c>
      <c r="EU55" s="29" t="s">
        <v>259</v>
      </c>
      <c r="EV55" s="30" t="s">
        <v>260</v>
      </c>
      <c r="EW55" s="32"/>
      <c r="EX55" s="32"/>
      <c r="EY55" s="32"/>
      <c r="EZ55" s="32"/>
      <c r="FA55" s="32"/>
      <c r="FB55" s="26" t="s">
        <v>2526</v>
      </c>
      <c r="FC55" s="26" t="s">
        <v>2527</v>
      </c>
      <c r="FD55">
        <v>6</v>
      </c>
      <c r="FE55">
        <v>5.5</v>
      </c>
    </row>
    <row r="56" spans="1:161" ht="25.2" customHeight="1">
      <c r="A56" s="83"/>
      <c r="B56" s="84"/>
      <c r="C56" s="141"/>
      <c r="D56" s="142"/>
      <c r="E56" s="142"/>
      <c r="F56" s="143"/>
      <c r="G56" s="128"/>
      <c r="H56" s="128"/>
      <c r="I56" s="128"/>
      <c r="J56" s="128"/>
      <c r="K56" s="112" t="s">
        <v>74</v>
      </c>
      <c r="L56" s="112"/>
      <c r="M56" s="112"/>
      <c r="N56" s="112"/>
      <c r="O56" s="112"/>
      <c r="P56" s="112"/>
      <c r="Q56" s="112"/>
      <c r="R56" s="112"/>
      <c r="S56" s="112"/>
      <c r="T56" s="112"/>
      <c r="U56" s="46"/>
      <c r="V56" s="130"/>
      <c r="W56" s="130"/>
      <c r="X56" s="130"/>
      <c r="Y56" s="130"/>
      <c r="Z56" s="130"/>
      <c r="AA56" s="130"/>
      <c r="AB56" s="130"/>
      <c r="AC56" s="130"/>
      <c r="AD56" s="130"/>
      <c r="AE56" s="130"/>
      <c r="AF56" s="130"/>
      <c r="AG56" s="130"/>
      <c r="AH56" s="130"/>
      <c r="AI56" s="130"/>
      <c r="AJ56" s="130"/>
      <c r="AK56" s="57" t="s">
        <v>26</v>
      </c>
      <c r="AL56" s="57"/>
      <c r="AM56" s="73"/>
      <c r="AN56" s="74"/>
      <c r="AO56" s="74"/>
      <c r="AP56" s="74"/>
      <c r="AQ56" s="74"/>
      <c r="AR56" s="74"/>
      <c r="AS56" s="74"/>
      <c r="AT56" s="74"/>
      <c r="AU56" s="74"/>
      <c r="AV56" s="74"/>
      <c r="AW56" s="74"/>
      <c r="AX56" s="74"/>
      <c r="AY56" s="74"/>
      <c r="AZ56" s="74"/>
      <c r="BA56" s="74"/>
      <c r="BB56" s="57" t="s">
        <v>70</v>
      </c>
      <c r="BC56" s="57"/>
      <c r="BD56" s="58"/>
      <c r="BF56" s="26" t="str">
        <f>IF(OR(AND(OR($V$55="1",$V$55="2"),$U$56=""),AND(OR($AO$55="1",$AO$55="2"),$AM$56="")),"【警告】不規則反射波コードが1,2の場合、【38】最遠反射点の記入が必須です","")</f>
        <v/>
      </c>
      <c r="EU56" s="29" t="s">
        <v>261</v>
      </c>
      <c r="EV56" s="30" t="s">
        <v>262</v>
      </c>
      <c r="EW56" s="32"/>
      <c r="EX56" s="32"/>
      <c r="EY56" s="32"/>
      <c r="EZ56" s="32"/>
      <c r="FA56" s="32"/>
      <c r="FB56" s="26" t="s">
        <v>2528</v>
      </c>
      <c r="FC56" s="26" t="s">
        <v>2529</v>
      </c>
      <c r="FD56">
        <v>6</v>
      </c>
      <c r="FE56">
        <v>6</v>
      </c>
    </row>
    <row r="57" spans="1:161" ht="25.2" customHeight="1">
      <c r="A57" s="83"/>
      <c r="B57" s="84"/>
      <c r="C57" s="144"/>
      <c r="D57" s="145"/>
      <c r="E57" s="145"/>
      <c r="F57" s="146"/>
      <c r="G57" s="128"/>
      <c r="H57" s="128"/>
      <c r="I57" s="128"/>
      <c r="J57" s="128"/>
      <c r="K57" s="112" t="s">
        <v>75</v>
      </c>
      <c r="L57" s="112"/>
      <c r="M57" s="112"/>
      <c r="N57" s="112"/>
      <c r="O57" s="112"/>
      <c r="P57" s="112"/>
      <c r="Q57" s="112"/>
      <c r="R57" s="112"/>
      <c r="S57" s="112"/>
      <c r="T57" s="112"/>
      <c r="U57" s="46"/>
      <c r="V57" s="130"/>
      <c r="W57" s="130"/>
      <c r="X57" s="130"/>
      <c r="Y57" s="130"/>
      <c r="Z57" s="130"/>
      <c r="AA57" s="130"/>
      <c r="AB57" s="130"/>
      <c r="AC57" s="130"/>
      <c r="AD57" s="130"/>
      <c r="AE57" s="130"/>
      <c r="AF57" s="130"/>
      <c r="AG57" s="130"/>
      <c r="AH57" s="130"/>
      <c r="AI57" s="130"/>
      <c r="AJ57" s="130"/>
      <c r="AK57" s="57" t="s">
        <v>26</v>
      </c>
      <c r="AL57" s="57"/>
      <c r="AM57" s="73"/>
      <c r="AN57" s="74"/>
      <c r="AO57" s="74"/>
      <c r="AP57" s="74"/>
      <c r="AQ57" s="74"/>
      <c r="AR57" s="74"/>
      <c r="AS57" s="74"/>
      <c r="AT57" s="74"/>
      <c r="AU57" s="74"/>
      <c r="AV57" s="74"/>
      <c r="AW57" s="74"/>
      <c r="AX57" s="74"/>
      <c r="AY57" s="74"/>
      <c r="AZ57" s="74"/>
      <c r="BA57" s="74"/>
      <c r="BB57" s="57" t="s">
        <v>70</v>
      </c>
      <c r="BC57" s="57"/>
      <c r="BD57" s="58"/>
      <c r="BF57" s="26" t="str">
        <f>IF(OR(AND(OR($V$55="1",$V$55="2"),$U$57=""),AND(OR($AO$55="1",$AO$55="2"),$AM$57="")),"【警告】不規則反射波コードが1,2の場合、【38】最近反射点の記入が必須です","")</f>
        <v/>
      </c>
      <c r="EU57" s="29" t="s">
        <v>263</v>
      </c>
      <c r="EV57" s="30" t="s">
        <v>264</v>
      </c>
      <c r="EW57" s="32"/>
      <c r="EX57" s="32"/>
      <c r="EY57" s="32"/>
      <c r="EZ57" s="32"/>
      <c r="FA57" s="32"/>
      <c r="FB57" s="26" t="s">
        <v>2530</v>
      </c>
      <c r="FC57" s="26" t="s">
        <v>2531</v>
      </c>
      <c r="FD57">
        <v>6</v>
      </c>
      <c r="FE57">
        <v>7</v>
      </c>
    </row>
    <row r="58" spans="1:161" ht="25.2" customHeight="1">
      <c r="A58" s="83"/>
      <c r="B58" s="84"/>
      <c r="C58" s="81" t="s">
        <v>131</v>
      </c>
      <c r="D58" s="103"/>
      <c r="E58" s="108" t="s">
        <v>94</v>
      </c>
      <c r="F58" s="109"/>
      <c r="G58" s="112" t="s">
        <v>76</v>
      </c>
      <c r="H58" s="112"/>
      <c r="I58" s="112"/>
      <c r="J58" s="112"/>
      <c r="K58" s="112"/>
      <c r="L58" s="112"/>
      <c r="M58" s="112"/>
      <c r="N58" s="112"/>
      <c r="O58" s="112"/>
      <c r="P58" s="112"/>
      <c r="Q58" s="112"/>
      <c r="R58" s="112"/>
      <c r="S58" s="112"/>
      <c r="T58" s="112"/>
      <c r="U58" s="9" t="s">
        <v>114</v>
      </c>
      <c r="V58" s="73" t="str">
        <f>IF(AND($BF$3="QAM",$Q$5&lt;8000),IF($BJ$3="系統保護","09","07"),"")</f>
        <v/>
      </c>
      <c r="W58" s="73"/>
      <c r="X58" s="73"/>
      <c r="Y58" s="73"/>
      <c r="Z58" s="7" t="s">
        <v>115</v>
      </c>
      <c r="AA58" s="113" t="str">
        <f>IF($V$58="06","EQL無",IF($V$58="07","EQL有",IF($V$58="08","EQL無（電力系統保護）",IF($V$58="09","EQL有（電力系統保護）",""))))</f>
        <v/>
      </c>
      <c r="AB58" s="113"/>
      <c r="AC58" s="113"/>
      <c r="AD58" s="113"/>
      <c r="AE58" s="113"/>
      <c r="AF58" s="113"/>
      <c r="AG58" s="113"/>
      <c r="AH58" s="113"/>
      <c r="AI58" s="113"/>
      <c r="AJ58" s="113"/>
      <c r="AK58" s="113"/>
      <c r="AL58" s="114"/>
      <c r="AM58" s="9" t="s">
        <v>114</v>
      </c>
      <c r="AN58" s="73" t="str">
        <f>IF($V$58&lt;&gt;"",$V$58,"")</f>
        <v/>
      </c>
      <c r="AO58" s="73"/>
      <c r="AP58" s="73"/>
      <c r="AQ58" s="73"/>
      <c r="AR58" s="7" t="s">
        <v>115</v>
      </c>
      <c r="AS58" s="113" t="str">
        <f>IF($AN$58="06","EQL無",IF($AN$58="07","EQL有",IF($AN$58="08","EQL無（電力系統保護）",IF($AN$58="09","EQL有（電力系統保護）",""))))</f>
        <v/>
      </c>
      <c r="AT58" s="113"/>
      <c r="AU58" s="113"/>
      <c r="AV58" s="113"/>
      <c r="AW58" s="113"/>
      <c r="AX58" s="113"/>
      <c r="AY58" s="113"/>
      <c r="AZ58" s="113"/>
      <c r="BA58" s="113"/>
      <c r="BB58" s="113"/>
      <c r="BC58" s="113"/>
      <c r="BD58" s="114"/>
      <c r="BF58" s="26" t="str">
        <f>IF(AND($BO$3="EQL要",OR($V$58="",$AN$58="")),"【警告】6.5G/7.5GのQAM方式は【39】EQLコードが両局ともに必須です",IF(AND($BO$3="",OR($V$58&lt;&gt;"",$AN$58&lt;&gt;"")),"【注意】【39】EQLコードは6.5G/7.5GのQAM方式のときだけ記載してください",""))</f>
        <v/>
      </c>
      <c r="EU58" s="29" t="s">
        <v>265</v>
      </c>
      <c r="EV58" s="30" t="s">
        <v>266</v>
      </c>
      <c r="EW58" s="32"/>
      <c r="EX58" s="32"/>
      <c r="EY58" s="32"/>
      <c r="EZ58" s="32"/>
      <c r="FA58" s="32"/>
      <c r="FB58" s="26" t="s">
        <v>2532</v>
      </c>
      <c r="FC58" s="26" t="s">
        <v>2533</v>
      </c>
      <c r="FD58">
        <v>6</v>
      </c>
      <c r="FE58">
        <v>8</v>
      </c>
    </row>
    <row r="59" spans="1:161" ht="25.2" customHeight="1">
      <c r="A59" s="83"/>
      <c r="B59" s="84"/>
      <c r="C59" s="104"/>
      <c r="D59" s="105"/>
      <c r="E59" s="105"/>
      <c r="F59" s="110"/>
      <c r="G59" s="115" t="s">
        <v>136</v>
      </c>
      <c r="H59" s="112"/>
      <c r="I59" s="112"/>
      <c r="J59" s="112"/>
      <c r="K59" s="112"/>
      <c r="L59" s="112"/>
      <c r="M59" s="112"/>
      <c r="N59" s="112"/>
      <c r="O59" s="112"/>
      <c r="P59" s="112"/>
      <c r="Q59" s="112"/>
      <c r="R59" s="112"/>
      <c r="S59" s="112"/>
      <c r="T59" s="112"/>
      <c r="U59" s="46"/>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57" t="s">
        <v>77</v>
      </c>
      <c r="BB59" s="57"/>
      <c r="BC59" s="57"/>
      <c r="BD59" s="58"/>
      <c r="BF59" s="26" t="str">
        <f>IF($X$4&lt;&gt;"",IF(AND($BJ$3="系統保護",$BF$3="QAM",OR($V$58="06",$V$58="07",$AN$58="06",$AN$58="07")),"【警告】方式は系統保護用信号有ですがEQLコードは系統保護無で矛盾します",""),"")</f>
        <v/>
      </c>
      <c r="EU59" s="29" t="s">
        <v>267</v>
      </c>
      <c r="EV59" s="30" t="s">
        <v>268</v>
      </c>
      <c r="EW59" s="32"/>
      <c r="EX59" s="32"/>
      <c r="EY59" s="32"/>
      <c r="EZ59" s="32"/>
      <c r="FA59" s="32"/>
      <c r="FB59" s="26" t="s">
        <v>2534</v>
      </c>
      <c r="FC59" s="26" t="s">
        <v>2535</v>
      </c>
      <c r="FD59">
        <v>6.4</v>
      </c>
      <c r="FE59">
        <v>1</v>
      </c>
    </row>
    <row r="60" spans="1:161" ht="25.2" customHeight="1">
      <c r="A60" s="83"/>
      <c r="B60" s="84"/>
      <c r="C60" s="104"/>
      <c r="D60" s="105"/>
      <c r="E60" s="105"/>
      <c r="F60" s="110"/>
      <c r="G60" s="115" t="s">
        <v>137</v>
      </c>
      <c r="H60" s="112"/>
      <c r="I60" s="112"/>
      <c r="J60" s="112"/>
      <c r="K60" s="112"/>
      <c r="L60" s="112"/>
      <c r="M60" s="112"/>
      <c r="N60" s="112"/>
      <c r="O60" s="112"/>
      <c r="P60" s="112"/>
      <c r="Q60" s="112"/>
      <c r="R60" s="112"/>
      <c r="S60" s="112"/>
      <c r="T60" s="112"/>
      <c r="U60" s="116" t="s">
        <v>138</v>
      </c>
      <c r="V60" s="117"/>
      <c r="W60" s="117"/>
      <c r="X60" s="117"/>
      <c r="Y60" s="117"/>
      <c r="Z60" s="118"/>
      <c r="AA60" s="9" t="s">
        <v>114</v>
      </c>
      <c r="AB60" s="119"/>
      <c r="AC60" s="120"/>
      <c r="AD60" s="120"/>
      <c r="AE60" s="120"/>
      <c r="AF60" s="120"/>
      <c r="AG60" s="120"/>
      <c r="AH60" s="120"/>
      <c r="AI60" s="120"/>
      <c r="AJ60" s="120"/>
      <c r="AK60" s="120"/>
      <c r="AL60" s="7" t="s">
        <v>115</v>
      </c>
      <c r="AM60" s="116" t="s">
        <v>139</v>
      </c>
      <c r="AN60" s="117"/>
      <c r="AO60" s="117"/>
      <c r="AP60" s="117"/>
      <c r="AQ60" s="117"/>
      <c r="AR60" s="118"/>
      <c r="AS60" s="121" t="str">
        <f>IF($AB$60&lt;&gt;"",IF(ISERROR(VLOOKUP($AB$60,$EU:$EV,2,0)),"",VLOOKUP($AB$60,$EU:$EV,2,0)),"")</f>
        <v/>
      </c>
      <c r="AT60" s="117"/>
      <c r="AU60" s="117"/>
      <c r="AV60" s="117"/>
      <c r="AW60" s="117"/>
      <c r="AX60" s="117"/>
      <c r="AY60" s="117"/>
      <c r="AZ60" s="117"/>
      <c r="BA60" s="117"/>
      <c r="BB60" s="117"/>
      <c r="BC60" s="117"/>
      <c r="BD60" s="118"/>
      <c r="BF60" s="26" t="str">
        <f>IF($X$4&lt;&gt;"",IF(AND($BJ$3&lt;&gt;"系統保護",$BF$3="QAM",OR($V$58="08",$V$58="08",$AN$58="09",$AN$58="09")),"【警告】方式は系統保護用信号無ですがEQLコードは系統保護有で矛盾します",""),"")</f>
        <v/>
      </c>
      <c r="EU60" s="29" t="s">
        <v>269</v>
      </c>
      <c r="EV60" s="30" t="s">
        <v>270</v>
      </c>
      <c r="EW60" s="32"/>
      <c r="EX60" s="32"/>
      <c r="EY60" s="32"/>
      <c r="EZ60" s="32"/>
      <c r="FA60" s="32"/>
      <c r="FB60" s="26" t="s">
        <v>2536</v>
      </c>
      <c r="FC60" s="26" t="s">
        <v>2537</v>
      </c>
      <c r="FD60">
        <v>6.5</v>
      </c>
      <c r="FE60">
        <v>6.5</v>
      </c>
    </row>
    <row r="61" spans="1:161" ht="25.2" customHeight="1">
      <c r="A61" s="83"/>
      <c r="B61" s="84"/>
      <c r="C61" s="104"/>
      <c r="D61" s="105"/>
      <c r="E61" s="105"/>
      <c r="F61" s="110"/>
      <c r="G61" s="112" t="s">
        <v>78</v>
      </c>
      <c r="H61" s="112"/>
      <c r="I61" s="112"/>
      <c r="J61" s="112"/>
      <c r="K61" s="112"/>
      <c r="L61" s="112"/>
      <c r="M61" s="112"/>
      <c r="N61" s="112"/>
      <c r="O61" s="112"/>
      <c r="P61" s="112"/>
      <c r="Q61" s="112"/>
      <c r="R61" s="112"/>
      <c r="S61" s="112"/>
      <c r="T61" s="112"/>
      <c r="U61" s="122" t="str">
        <f>IF($BF$63&lt;&gt;"",IF(VALUE($BF$63)=0,(0.00005/VALUE($U$62))*10^VALUE($AM$61),(0.25*0.00005*VALUE($BF$63)/VALUE($U$62))*10^VALUE($AM$61)),"")</f>
        <v/>
      </c>
      <c r="V61" s="123"/>
      <c r="W61" s="123"/>
      <c r="X61" s="123"/>
      <c r="Y61" s="123"/>
      <c r="Z61" s="123"/>
      <c r="AA61" s="123"/>
      <c r="AB61" s="123"/>
      <c r="AC61" s="123"/>
      <c r="AD61" s="123"/>
      <c r="AE61" s="123"/>
      <c r="AF61" s="123"/>
      <c r="AG61" s="123"/>
      <c r="AH61" s="123"/>
      <c r="AI61" s="123"/>
      <c r="AJ61" s="123"/>
      <c r="AK61" s="57" t="s">
        <v>79</v>
      </c>
      <c r="AL61" s="57"/>
      <c r="AM61" s="124" t="str">
        <f>IF($BF$63&lt;&gt;"",IF(VALUE($BF$63)=0,ROUNDUP(-1*LOG10(0.00005/VALUE($U$62)),0),ROUNDUP(-1*LOG10(0.25*0.00005*VALUE($BF$63)/VALUE($U$62)),0)),"")</f>
        <v/>
      </c>
      <c r="AN61" s="125"/>
      <c r="AO61" s="125"/>
      <c r="AP61" s="125"/>
      <c r="AQ61" s="125"/>
      <c r="AR61" s="125"/>
      <c r="AS61" s="125"/>
      <c r="AT61" s="125"/>
      <c r="AU61" s="125"/>
      <c r="AV61" s="125"/>
      <c r="AW61" s="125"/>
      <c r="AX61" s="125"/>
      <c r="AY61" s="125"/>
      <c r="AZ61" s="125"/>
      <c r="BA61" s="125"/>
      <c r="BB61" s="57" t="s">
        <v>80</v>
      </c>
      <c r="BC61" s="57"/>
      <c r="BD61" s="58"/>
      <c r="BF61" s="26" t="str">
        <f>IF(OR(AND($U$59&lt;&gt;"",$AB$60&lt;&gt;""),AND($U$59="",$AB$60="",$Q$5&gt;8000)),"【警告】降雨強度（ガンマ分布）か地点（M分布）かどちらかを記入してください",IF(AND(OR($U$59&lt;&gt;"",$AB$60&lt;&gt;""),$Q$5&lt;8000),"【警告】降雨強度や地点の記入は不要です（12Gのみ）",""))</f>
        <v/>
      </c>
      <c r="EU61" s="29" t="s">
        <v>271</v>
      </c>
      <c r="EV61" s="30" t="s">
        <v>272</v>
      </c>
      <c r="EW61" s="32"/>
      <c r="EX61" s="32"/>
      <c r="EY61" s="32"/>
      <c r="EZ61" s="32"/>
      <c r="FA61" s="32"/>
      <c r="FB61" s="26" t="s">
        <v>2538</v>
      </c>
      <c r="FC61" s="26" t="s">
        <v>2539</v>
      </c>
      <c r="FD61">
        <v>7</v>
      </c>
      <c r="FE61">
        <v>10</v>
      </c>
    </row>
    <row r="62" spans="1:161" ht="25.2" customHeight="1">
      <c r="A62" s="85"/>
      <c r="B62" s="86"/>
      <c r="C62" s="106"/>
      <c r="D62" s="107"/>
      <c r="E62" s="107"/>
      <c r="F62" s="111"/>
      <c r="G62" s="112" t="s">
        <v>81</v>
      </c>
      <c r="H62" s="112"/>
      <c r="I62" s="112"/>
      <c r="J62" s="112"/>
      <c r="K62" s="112"/>
      <c r="L62" s="112"/>
      <c r="M62" s="112"/>
      <c r="N62" s="112"/>
      <c r="O62" s="112"/>
      <c r="P62" s="112"/>
      <c r="Q62" s="112"/>
      <c r="R62" s="112"/>
      <c r="S62" s="112"/>
      <c r="T62" s="112"/>
      <c r="U62" s="4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6"/>
      <c r="AV62" s="126"/>
      <c r="AW62" s="126"/>
      <c r="AX62" s="126"/>
      <c r="AY62" s="126"/>
      <c r="AZ62" s="126"/>
      <c r="BA62" s="126"/>
      <c r="BB62" s="57" t="s">
        <v>70</v>
      </c>
      <c r="BC62" s="57"/>
      <c r="BD62" s="58"/>
      <c r="BF62" s="26" t="str">
        <f>IF(OR($V$50="",AND($V$53="6",OR($V$50="1",$V$50="2"))),"NG","")</f>
        <v>NG</v>
      </c>
      <c r="BH62" s="26" t="str">
        <f>IF(OR(AND($AO$50="",COUNTA($U$33,$N$44,$Y$44)&gt;0),AND($AO$53="6",OR($AO$50="1",$AO$50="2"))),"NG","")</f>
        <v/>
      </c>
      <c r="BJ62" s="26" t="str">
        <f>IF(OR(AND($V$53="6",OR($V$50="1",$V$50="2")),AND($AO$53="6",OR($AO$50="1",$AO$50="2"))),"【警告】反射点コードが６（無し）のときはリッジコードは0になります","")</f>
        <v/>
      </c>
      <c r="EU62" s="29" t="s">
        <v>273</v>
      </c>
      <c r="EV62" s="30" t="s">
        <v>274</v>
      </c>
      <c r="EW62" s="32"/>
      <c r="EX62" s="32"/>
      <c r="EY62" s="32"/>
      <c r="EZ62" s="32"/>
      <c r="FA62" s="32"/>
      <c r="FB62" s="26" t="s">
        <v>2540</v>
      </c>
      <c r="FC62" s="26" t="s">
        <v>2541</v>
      </c>
      <c r="FD62">
        <v>7</v>
      </c>
      <c r="FE62">
        <v>12</v>
      </c>
    </row>
    <row r="63" spans="1:161" ht="25.2" customHeight="1">
      <c r="A63" s="81" t="s">
        <v>95</v>
      </c>
      <c r="B63" s="82"/>
      <c r="C63" s="87" t="s">
        <v>96</v>
      </c>
      <c r="D63" s="88"/>
      <c r="E63" s="88"/>
      <c r="F63" s="88"/>
      <c r="G63" s="88"/>
      <c r="H63" s="88"/>
      <c r="I63" s="88"/>
      <c r="J63" s="89"/>
      <c r="K63" s="70" t="s">
        <v>97</v>
      </c>
      <c r="L63" s="59"/>
      <c r="M63" s="59"/>
      <c r="N63" s="59"/>
      <c r="O63" s="59"/>
      <c r="P63" s="59"/>
      <c r="Q63" s="59"/>
      <c r="R63" s="59"/>
      <c r="S63" s="59"/>
      <c r="T63" s="59"/>
      <c r="U63" s="59"/>
      <c r="V63" s="59"/>
      <c r="W63" s="71"/>
      <c r="X63" s="46"/>
      <c r="Y63" s="75"/>
      <c r="Z63" s="75"/>
      <c r="AA63" s="75"/>
      <c r="AB63" s="75"/>
      <c r="AC63" s="75"/>
      <c r="AD63" s="75"/>
      <c r="AE63" s="57" t="s">
        <v>132</v>
      </c>
      <c r="AF63" s="57"/>
      <c r="AG63" s="58"/>
      <c r="AH63" s="70" t="s">
        <v>98</v>
      </c>
      <c r="AI63" s="59"/>
      <c r="AJ63" s="59"/>
      <c r="AK63" s="59"/>
      <c r="AL63" s="59"/>
      <c r="AM63" s="59"/>
      <c r="AN63" s="59"/>
      <c r="AO63" s="59"/>
      <c r="AP63" s="59"/>
      <c r="AQ63" s="59"/>
      <c r="AR63" s="59"/>
      <c r="AS63" s="59"/>
      <c r="AT63" s="71"/>
      <c r="AU63" s="6" t="s">
        <v>133</v>
      </c>
      <c r="AV63" s="73"/>
      <c r="AW63" s="74"/>
      <c r="AX63" s="74"/>
      <c r="AY63" s="74"/>
      <c r="AZ63" s="74"/>
      <c r="BA63" s="74"/>
      <c r="BB63" s="57" t="s">
        <v>134</v>
      </c>
      <c r="BC63" s="57"/>
      <c r="BD63" s="58"/>
      <c r="BF63" s="27" t="str">
        <f>IF(AND($U$62&lt;&gt;"",$Q$5&lt;&gt;""),IF(VALUE($Q$5)&lt;8000,0,IF(VALUE($U$62)&lt;=250,1,IF(VALUE($U$62)&lt;=1000,2,3))),"")</f>
        <v/>
      </c>
      <c r="BG63" s="26" t="s">
        <v>6</v>
      </c>
      <c r="EU63" s="29" t="s">
        <v>275</v>
      </c>
      <c r="EV63" s="30" t="s">
        <v>276</v>
      </c>
      <c r="EW63" s="32"/>
      <c r="EX63" s="32"/>
      <c r="EY63" s="32"/>
      <c r="EZ63" s="32"/>
      <c r="FA63" s="32"/>
      <c r="FB63" s="26" t="s">
        <v>2542</v>
      </c>
      <c r="FC63" s="26" t="s">
        <v>2543</v>
      </c>
      <c r="FD63">
        <v>7</v>
      </c>
      <c r="FE63">
        <v>6</v>
      </c>
    </row>
    <row r="64" spans="1:161" ht="25.2" customHeight="1">
      <c r="A64" s="83"/>
      <c r="B64" s="84"/>
      <c r="C64" s="90"/>
      <c r="D64" s="91"/>
      <c r="E64" s="91"/>
      <c r="F64" s="91"/>
      <c r="G64" s="91"/>
      <c r="H64" s="91"/>
      <c r="I64" s="91"/>
      <c r="J64" s="92"/>
      <c r="K64" s="70" t="s">
        <v>135</v>
      </c>
      <c r="L64" s="59"/>
      <c r="M64" s="59"/>
      <c r="N64" s="59"/>
      <c r="O64" s="59"/>
      <c r="P64" s="59"/>
      <c r="Q64" s="59"/>
      <c r="R64" s="59"/>
      <c r="S64" s="59"/>
      <c r="T64" s="59"/>
      <c r="U64" s="59"/>
      <c r="V64" s="59"/>
      <c r="W64" s="71"/>
      <c r="X64" s="46"/>
      <c r="Y64" s="75"/>
      <c r="Z64" s="75"/>
      <c r="AA64" s="75"/>
      <c r="AB64" s="75"/>
      <c r="AC64" s="75"/>
      <c r="AD64" s="75"/>
      <c r="AE64" s="57" t="s">
        <v>82</v>
      </c>
      <c r="AF64" s="57"/>
      <c r="AG64" s="58"/>
      <c r="AH64" s="76" t="str">
        <f>IF(OR($X$63="",$AV$63=""),"",IF($Q$5&lt;12000,IF(-10*LOG10(1.38E-23*300000000)-10*LOG10(VALUE($X$63)*1000)-VALUE($AV$63)&lt;4,"参考：雑音指数（計算結果）＝" &amp; ROUND(-10*LOG10(1.38E-23*300000000)-10*LOG10(VALUE($X$63)*1000)-VALUE($AV$63),2) &amp; " ＜4dB（OK）","参考：雑音指数（計算結果）＝" &amp; ROUND(-10*LOG10(1.38E-23*300000000)-10*LOG10(VALUE($X$63)*1000)-VALUE($AV$63),2) &amp; " &gt;=4dB（確認要）"),IF(-10*LOG10(1.38E-23*300000000)-10*LOG10(VALUE($X$63)*1000)-VALUE($AV$63)&lt;5,"参考：雑音指数（計算結果）＝" &amp; ROUND(-10*LOG10(1.38E-23*300000000)-10*LOG10(VALUE($X$63)*1000)-VALUE($AV$63),2) &amp; " ＜5dB（OK）","参考：雑音指数（計算結果）＝" &amp; ROUND(-10*LOG10(1.38E-23*300000000)-10*LOG10(VALUE($X$63)*1000)-VALUE($AV$63),2) &amp; " &gt;=5dB（確認要）")))</f>
        <v/>
      </c>
      <c r="AI64" s="77"/>
      <c r="AJ64" s="77"/>
      <c r="AK64" s="77"/>
      <c r="AL64" s="77"/>
      <c r="AM64" s="77"/>
      <c r="AN64" s="77"/>
      <c r="AO64" s="77"/>
      <c r="AP64" s="77"/>
      <c r="AQ64" s="77"/>
      <c r="AR64" s="77"/>
      <c r="AS64" s="77"/>
      <c r="AT64" s="77"/>
      <c r="AU64" s="77"/>
      <c r="AV64" s="77"/>
      <c r="AW64" s="77"/>
      <c r="AX64" s="77"/>
      <c r="AY64" s="77"/>
      <c r="AZ64" s="77"/>
      <c r="BA64" s="77"/>
      <c r="BB64" s="77"/>
      <c r="BC64" s="77"/>
      <c r="BD64" s="78"/>
      <c r="BF64" s="26" t="str">
        <f>IF(AND($BF$3="QAM",$X$64=""),"【警告】QAM方式は【45】QAMクロック周波数が必須です","")</f>
        <v/>
      </c>
      <c r="EU64" s="29" t="s">
        <v>277</v>
      </c>
      <c r="EV64" s="30" t="s">
        <v>278</v>
      </c>
      <c r="EW64" s="32"/>
      <c r="EX64" s="32"/>
      <c r="EY64" s="32"/>
      <c r="EZ64" s="32"/>
      <c r="FA64" s="32"/>
      <c r="FB64" s="26" t="s">
        <v>2544</v>
      </c>
      <c r="FC64" s="26" t="s">
        <v>2545</v>
      </c>
      <c r="FD64">
        <v>7</v>
      </c>
      <c r="FE64">
        <v>7</v>
      </c>
    </row>
    <row r="65" spans="1:161" ht="25.2" customHeight="1">
      <c r="A65" s="83"/>
      <c r="B65" s="84"/>
      <c r="C65" s="90"/>
      <c r="D65" s="91"/>
      <c r="E65" s="91"/>
      <c r="F65" s="91"/>
      <c r="G65" s="91"/>
      <c r="H65" s="91"/>
      <c r="I65" s="91"/>
      <c r="J65" s="92"/>
      <c r="K65" s="70" t="s">
        <v>99</v>
      </c>
      <c r="L65" s="96"/>
      <c r="M65" s="96"/>
      <c r="N65" s="96"/>
      <c r="O65" s="96"/>
      <c r="P65" s="96"/>
      <c r="Q65" s="96"/>
      <c r="R65" s="96"/>
      <c r="S65" s="96"/>
      <c r="T65" s="96"/>
      <c r="U65" s="96"/>
      <c r="V65" s="96"/>
      <c r="W65" s="97"/>
      <c r="X65" s="46"/>
      <c r="Y65" s="74"/>
      <c r="Z65" s="74"/>
      <c r="AA65" s="74"/>
      <c r="AB65" s="74"/>
      <c r="AC65" s="74"/>
      <c r="AD65" s="74"/>
      <c r="AE65" s="57" t="s">
        <v>109</v>
      </c>
      <c r="AF65" s="79"/>
      <c r="AG65" s="80"/>
      <c r="AH65" s="70" t="s">
        <v>100</v>
      </c>
      <c r="AI65" s="96"/>
      <c r="AJ65" s="96"/>
      <c r="AK65" s="96"/>
      <c r="AL65" s="96"/>
      <c r="AM65" s="96"/>
      <c r="AN65" s="96"/>
      <c r="AO65" s="96"/>
      <c r="AP65" s="96"/>
      <c r="AQ65" s="96"/>
      <c r="AR65" s="96"/>
      <c r="AS65" s="96"/>
      <c r="AT65" s="97"/>
      <c r="AU65" s="46"/>
      <c r="AV65" s="74"/>
      <c r="AW65" s="74"/>
      <c r="AX65" s="74"/>
      <c r="AY65" s="74"/>
      <c r="AZ65" s="74"/>
      <c r="BA65" s="74"/>
      <c r="BB65" s="57" t="s">
        <v>109</v>
      </c>
      <c r="BC65" s="79"/>
      <c r="BD65" s="80"/>
      <c r="EU65" s="29" t="s">
        <v>279</v>
      </c>
      <c r="EV65" s="30" t="s">
        <v>280</v>
      </c>
      <c r="EW65" s="32"/>
      <c r="EX65" s="32"/>
      <c r="EY65" s="32"/>
      <c r="EZ65" s="32"/>
      <c r="FA65" s="32"/>
      <c r="FB65" s="26" t="s">
        <v>2546</v>
      </c>
      <c r="FC65" s="26" t="s">
        <v>2547</v>
      </c>
      <c r="FD65">
        <v>7</v>
      </c>
      <c r="FE65">
        <v>8</v>
      </c>
    </row>
    <row r="66" spans="1:161" ht="25.2" customHeight="1">
      <c r="A66" s="83"/>
      <c r="B66" s="84"/>
      <c r="C66" s="93"/>
      <c r="D66" s="94"/>
      <c r="E66" s="94"/>
      <c r="F66" s="94"/>
      <c r="G66" s="94"/>
      <c r="H66" s="94"/>
      <c r="I66" s="94"/>
      <c r="J66" s="95"/>
      <c r="K66" s="70" t="s">
        <v>2714</v>
      </c>
      <c r="L66" s="59"/>
      <c r="M66" s="59"/>
      <c r="N66" s="59"/>
      <c r="O66" s="59"/>
      <c r="P66" s="59"/>
      <c r="Q66" s="59"/>
      <c r="R66" s="59"/>
      <c r="S66" s="59"/>
      <c r="T66" s="59"/>
      <c r="U66" s="59"/>
      <c r="V66" s="59"/>
      <c r="W66" s="71"/>
      <c r="X66" s="46"/>
      <c r="Y66" s="74"/>
      <c r="Z66" s="74"/>
      <c r="AA66" s="74"/>
      <c r="AB66" s="74"/>
      <c r="AC66" s="74"/>
      <c r="AD66" s="74"/>
      <c r="AE66" s="57" t="s">
        <v>109</v>
      </c>
      <c r="AF66" s="79"/>
      <c r="AG66" s="80"/>
      <c r="AH66" s="70" t="s">
        <v>2715</v>
      </c>
      <c r="AI66" s="59"/>
      <c r="AJ66" s="59"/>
      <c r="AK66" s="59"/>
      <c r="AL66" s="59"/>
      <c r="AM66" s="59"/>
      <c r="AN66" s="59"/>
      <c r="AO66" s="59"/>
      <c r="AP66" s="59"/>
      <c r="AQ66" s="59"/>
      <c r="AR66" s="59"/>
      <c r="AS66" s="59"/>
      <c r="AT66" s="71"/>
      <c r="AU66" s="46" t="str">
        <f>IF($X$66&lt;&gt;"",$X$66,"")</f>
        <v/>
      </c>
      <c r="AV66" s="47"/>
      <c r="AW66" s="47"/>
      <c r="AX66" s="47"/>
      <c r="AY66" s="47"/>
      <c r="AZ66" s="47"/>
      <c r="BA66" s="47"/>
      <c r="BB66" s="57" t="s">
        <v>109</v>
      </c>
      <c r="BC66" s="79"/>
      <c r="BD66" s="80"/>
      <c r="BF66" s="26" t="str">
        <f>IF($X$66&lt;&gt;"","【確認】送信機出力（前ページ）との合計が免許申請上の送信出力以内となるようにしてください","【確認】送信電力制御の機能が無い無線機もしくは機能を使わないことか確認ください")</f>
        <v>【確認】送信電力制御の機能が無い無線機もしくは機能を使わないことか確認ください</v>
      </c>
      <c r="EU66" s="29" t="s">
        <v>281</v>
      </c>
      <c r="EV66" s="30" t="s">
        <v>282</v>
      </c>
      <c r="EW66" s="32"/>
      <c r="EX66" s="32"/>
      <c r="EY66" s="32"/>
      <c r="EZ66" s="32"/>
      <c r="FA66" s="32"/>
      <c r="FB66" s="26" t="s">
        <v>2548</v>
      </c>
      <c r="FC66" s="26" t="s">
        <v>2549</v>
      </c>
      <c r="FD66">
        <v>7.1</v>
      </c>
      <c r="FE66">
        <v>7.1</v>
      </c>
    </row>
    <row r="67" spans="1:161" ht="25.2" customHeight="1">
      <c r="A67" s="83"/>
      <c r="B67" s="84"/>
      <c r="C67" s="98" t="s">
        <v>101</v>
      </c>
      <c r="D67" s="99"/>
      <c r="E67" s="99"/>
      <c r="F67" s="99"/>
      <c r="G67" s="99"/>
      <c r="H67" s="99"/>
      <c r="I67" s="99"/>
      <c r="J67" s="100"/>
      <c r="K67" s="70" t="s">
        <v>102</v>
      </c>
      <c r="L67" s="59"/>
      <c r="M67" s="59"/>
      <c r="N67" s="59"/>
      <c r="O67" s="59"/>
      <c r="P67" s="59"/>
      <c r="Q67" s="59"/>
      <c r="R67" s="59"/>
      <c r="S67" s="59"/>
      <c r="T67" s="59"/>
      <c r="U67" s="59"/>
      <c r="V67" s="59"/>
      <c r="W67" s="71"/>
      <c r="X67" s="72"/>
      <c r="Y67" s="101"/>
      <c r="Z67" s="101"/>
      <c r="AA67" s="101"/>
      <c r="AB67" s="101"/>
      <c r="AC67" s="101"/>
      <c r="AD67" s="102"/>
      <c r="AE67" s="57" t="s">
        <v>83</v>
      </c>
      <c r="AF67" s="57"/>
      <c r="AG67" s="58"/>
      <c r="AH67" s="70" t="s">
        <v>103</v>
      </c>
      <c r="AI67" s="59"/>
      <c r="AJ67" s="59"/>
      <c r="AK67" s="59"/>
      <c r="AL67" s="59"/>
      <c r="AM67" s="59"/>
      <c r="AN67" s="59"/>
      <c r="AO67" s="59"/>
      <c r="AP67" s="59"/>
      <c r="AQ67" s="59"/>
      <c r="AR67" s="59"/>
      <c r="AS67" s="59"/>
      <c r="AT67" s="71"/>
      <c r="AU67" s="46"/>
      <c r="AV67" s="47"/>
      <c r="AW67" s="47"/>
      <c r="AX67" s="47"/>
      <c r="AY67" s="47"/>
      <c r="AZ67" s="47"/>
      <c r="BA67" s="47"/>
      <c r="BB67" s="57" t="s">
        <v>83</v>
      </c>
      <c r="BC67" s="57"/>
      <c r="BD67" s="58"/>
      <c r="EU67" s="29" t="s">
        <v>283</v>
      </c>
      <c r="EV67" s="30" t="s">
        <v>284</v>
      </c>
      <c r="EW67" s="32"/>
      <c r="EX67" s="32"/>
      <c r="EY67" s="32"/>
      <c r="EZ67" s="32"/>
      <c r="FA67" s="32"/>
      <c r="FB67" s="26" t="s">
        <v>2550</v>
      </c>
      <c r="FC67" s="26" t="s">
        <v>2551</v>
      </c>
      <c r="FD67">
        <v>7.2</v>
      </c>
      <c r="FE67">
        <v>5</v>
      </c>
    </row>
    <row r="68" spans="1:161" ht="25.2" customHeight="1">
      <c r="A68" s="83"/>
      <c r="B68" s="84"/>
      <c r="C68" s="59" t="s">
        <v>84</v>
      </c>
      <c r="D68" s="60"/>
      <c r="E68" s="60"/>
      <c r="F68" s="60"/>
      <c r="G68" s="60"/>
      <c r="H68" s="60"/>
      <c r="I68" s="60"/>
      <c r="J68" s="61"/>
      <c r="K68" s="62"/>
      <c r="L68" s="63"/>
      <c r="M68" s="63"/>
      <c r="N68" s="63"/>
      <c r="O68" s="63"/>
      <c r="P68" s="63"/>
      <c r="Q68" s="63"/>
      <c r="R68" s="63"/>
      <c r="S68" s="63"/>
      <c r="T68" s="64"/>
      <c r="U68" s="65" t="s">
        <v>85</v>
      </c>
      <c r="V68" s="66"/>
      <c r="W68" s="67"/>
      <c r="X68" s="62"/>
      <c r="Y68" s="68"/>
      <c r="Z68" s="68"/>
      <c r="AA68" s="68"/>
      <c r="AB68" s="68"/>
      <c r="AC68" s="68"/>
      <c r="AD68" s="69"/>
      <c r="AE68" s="65" t="s">
        <v>86</v>
      </c>
      <c r="AF68" s="66"/>
      <c r="AG68" s="67"/>
      <c r="AH68" s="70" t="s">
        <v>87</v>
      </c>
      <c r="AI68" s="59"/>
      <c r="AJ68" s="59"/>
      <c r="AK68" s="59"/>
      <c r="AL68" s="59"/>
      <c r="AM68" s="59"/>
      <c r="AN68" s="59"/>
      <c r="AO68" s="59"/>
      <c r="AP68" s="59"/>
      <c r="AQ68" s="59"/>
      <c r="AR68" s="59"/>
      <c r="AS68" s="59"/>
      <c r="AT68" s="71"/>
      <c r="AU68" s="72"/>
      <c r="AV68" s="72"/>
      <c r="AW68" s="72"/>
      <c r="AX68" s="72"/>
      <c r="AY68" s="72"/>
      <c r="AZ68" s="72"/>
      <c r="BA68" s="72"/>
      <c r="BB68" s="72"/>
      <c r="BC68" s="72"/>
      <c r="BD68" s="72"/>
      <c r="EU68" s="29" t="s">
        <v>285</v>
      </c>
      <c r="EV68" s="30" t="s">
        <v>286</v>
      </c>
      <c r="EW68" s="32"/>
      <c r="EX68" s="32"/>
      <c r="EY68" s="32"/>
      <c r="EZ68" s="32"/>
      <c r="FA68" s="32"/>
      <c r="FB68" s="26" t="s">
        <v>2552</v>
      </c>
      <c r="FC68" s="26" t="s">
        <v>2553</v>
      </c>
      <c r="FD68">
        <v>8</v>
      </c>
      <c r="FE68">
        <v>10</v>
      </c>
    </row>
    <row r="69" spans="1:161" ht="25.2" customHeight="1">
      <c r="A69" s="83"/>
      <c r="B69" s="84"/>
      <c r="C69" s="48" t="s">
        <v>2416</v>
      </c>
      <c r="D69" s="49"/>
      <c r="E69" s="49"/>
      <c r="F69" s="49"/>
      <c r="G69" s="49"/>
      <c r="H69" s="49"/>
      <c r="I69" s="49"/>
      <c r="J69" s="49"/>
      <c r="K69" s="52"/>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4"/>
      <c r="EU69" s="29" t="s">
        <v>287</v>
      </c>
      <c r="EV69" s="30" t="s">
        <v>288</v>
      </c>
      <c r="EW69" s="32"/>
      <c r="EX69" s="32"/>
      <c r="EY69" s="32"/>
      <c r="EZ69" s="32"/>
      <c r="FA69" s="32"/>
      <c r="FB69" s="26" t="s">
        <v>2554</v>
      </c>
      <c r="FC69" s="26" t="s">
        <v>2555</v>
      </c>
      <c r="FD69">
        <v>8</v>
      </c>
      <c r="FE69">
        <v>0.6</v>
      </c>
    </row>
    <row r="70" spans="1:161" ht="15" customHeight="1">
      <c r="A70" s="85"/>
      <c r="B70" s="86"/>
      <c r="C70" s="50"/>
      <c r="D70" s="51"/>
      <c r="E70" s="51"/>
      <c r="F70" s="51"/>
      <c r="G70" s="51"/>
      <c r="H70" s="51"/>
      <c r="I70" s="51"/>
      <c r="J70" s="51"/>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6"/>
      <c r="BE70" s="1"/>
      <c r="BF70" s="1"/>
      <c r="EU70" s="29" t="s">
        <v>289</v>
      </c>
      <c r="EV70" s="30" t="s">
        <v>290</v>
      </c>
      <c r="EW70" s="32"/>
      <c r="EX70" s="32"/>
      <c r="EY70" s="32"/>
      <c r="EZ70" s="32"/>
      <c r="FA70" s="32"/>
      <c r="FB70" s="26" t="s">
        <v>2556</v>
      </c>
      <c r="FC70" s="26" t="s">
        <v>2557</v>
      </c>
      <c r="FD70">
        <v>8</v>
      </c>
      <c r="FE70">
        <v>12</v>
      </c>
    </row>
    <row r="71" spans="1:161">
      <c r="A71" s="39"/>
      <c r="B71" s="39"/>
      <c r="C71" s="39"/>
      <c r="D71" s="39"/>
      <c r="E71" s="39"/>
      <c r="F71" s="39"/>
      <c r="G71" s="39"/>
      <c r="H71" s="39"/>
      <c r="I71" s="39"/>
      <c r="J71" s="39"/>
      <c r="K71" s="39"/>
      <c r="L71" s="39"/>
      <c r="M71" s="39"/>
      <c r="N71" s="39"/>
      <c r="O71" s="39"/>
      <c r="P71" s="39"/>
      <c r="Q71" s="39"/>
      <c r="R71" s="39"/>
      <c r="S71" s="39"/>
      <c r="T71" s="39"/>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39"/>
      <c r="BC71" s="39"/>
      <c r="BD71" s="40" t="str">
        <f ca="1">"＜帳票作成（印刷）環境＞ " &amp; $BF$73 &amp; "  on " &amp; $BF$72</f>
        <v>＜帳票作成（印刷）環境＞ Excel 2010以降  on Windows (32-bit) NT 10.00</v>
      </c>
      <c r="EU71" s="29" t="s">
        <v>291</v>
      </c>
      <c r="EV71" s="30" t="s">
        <v>292</v>
      </c>
      <c r="EW71" s="32"/>
      <c r="EX71" s="32"/>
      <c r="EY71" s="32"/>
      <c r="EZ71" s="32"/>
      <c r="FA71" s="32"/>
      <c r="FB71" s="44" t="s">
        <v>2727</v>
      </c>
      <c r="FC71" s="44" t="s">
        <v>2728</v>
      </c>
      <c r="FD71" s="45">
        <v>8</v>
      </c>
      <c r="FE71" s="45">
        <v>5</v>
      </c>
    </row>
    <row r="72" spans="1:16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F72" s="41" t="str">
        <f ca="1">INFO("osversion")</f>
        <v>Windows (32-bit) NT 10.00</v>
      </c>
      <c r="EU72" s="29" t="s">
        <v>293</v>
      </c>
      <c r="EV72" s="30" t="s">
        <v>294</v>
      </c>
      <c r="EW72" s="32"/>
      <c r="EX72" s="32"/>
      <c r="EY72" s="32"/>
      <c r="EZ72" s="32"/>
      <c r="FA72" s="32"/>
      <c r="FB72" s="26" t="s">
        <v>2558</v>
      </c>
      <c r="FC72" s="26" t="s">
        <v>2559</v>
      </c>
      <c r="FD72">
        <v>8</v>
      </c>
      <c r="FE72">
        <v>6</v>
      </c>
    </row>
    <row r="73" spans="1:16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38"/>
      <c r="BF73" s="41" t="str">
        <f ca="1">"Excel "  &amp; IF(INFO("release")="14.0","2010",IF(INFO("release")="12.0","2007",IF(INFO("release")="11.0","2003",IF(VALUE(INFO("release"))&lt;11,"2002以前","2010以降"))))</f>
        <v>Excel 2010以降</v>
      </c>
      <c r="EU73" s="29" t="s">
        <v>295</v>
      </c>
      <c r="EV73" s="30" t="s">
        <v>296</v>
      </c>
      <c r="EW73" s="32"/>
      <c r="EX73" s="32"/>
      <c r="EY73" s="32"/>
      <c r="EZ73" s="32"/>
      <c r="FA73" s="32"/>
      <c r="FB73" s="26" t="s">
        <v>2560</v>
      </c>
      <c r="FC73" s="26" t="s">
        <v>2561</v>
      </c>
      <c r="FD73">
        <v>8</v>
      </c>
      <c r="FE73">
        <v>7</v>
      </c>
    </row>
    <row r="74" spans="1:161" ht="25.2"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38"/>
      <c r="BE74" s="1"/>
      <c r="BF74" s="1"/>
      <c r="EU74" s="29" t="s">
        <v>297</v>
      </c>
      <c r="EV74" s="30" t="s">
        <v>298</v>
      </c>
      <c r="EW74" s="32"/>
      <c r="EX74" s="32"/>
      <c r="EY74" s="32"/>
      <c r="EZ74" s="32"/>
      <c r="FA74" s="32"/>
      <c r="FB74" s="26" t="s">
        <v>2562</v>
      </c>
      <c r="FC74" s="26" t="s">
        <v>2563</v>
      </c>
      <c r="FD74">
        <v>8</v>
      </c>
      <c r="FE74">
        <v>8</v>
      </c>
    </row>
    <row r="75" spans="1:161" ht="19.9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EU75" s="29" t="s">
        <v>299</v>
      </c>
      <c r="EV75" s="30" t="s">
        <v>300</v>
      </c>
      <c r="EW75" s="32"/>
      <c r="EX75" s="32"/>
      <c r="EY75" s="32"/>
      <c r="EZ75" s="32"/>
      <c r="FA75" s="32"/>
      <c r="FB75" s="26" t="s">
        <v>2564</v>
      </c>
      <c r="FC75" s="26" t="s">
        <v>2565</v>
      </c>
      <c r="FD75">
        <v>8</v>
      </c>
      <c r="FE75">
        <v>9</v>
      </c>
    </row>
    <row r="76" spans="1:161" ht="19.9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EU76" s="29" t="s">
        <v>301</v>
      </c>
      <c r="EV76" s="30" t="s">
        <v>302</v>
      </c>
      <c r="EW76" s="32"/>
      <c r="EX76" s="32"/>
      <c r="EY76" s="32"/>
      <c r="EZ76" s="32"/>
      <c r="FA76" s="32"/>
      <c r="FB76" s="26" t="s">
        <v>2566</v>
      </c>
      <c r="FC76" s="26" t="s">
        <v>2567</v>
      </c>
      <c r="FD76">
        <v>8</v>
      </c>
      <c r="FE76">
        <v>9.9</v>
      </c>
    </row>
    <row r="77" spans="1:161" ht="19.9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EU77" s="29" t="s">
        <v>303</v>
      </c>
      <c r="EV77" s="30" t="s">
        <v>304</v>
      </c>
      <c r="EW77" s="32"/>
      <c r="EX77" s="32"/>
      <c r="EY77" s="32"/>
      <c r="EZ77" s="32"/>
      <c r="FA77" s="32"/>
      <c r="FB77" s="26" t="s">
        <v>2568</v>
      </c>
      <c r="FC77" s="26" t="s">
        <v>2569</v>
      </c>
      <c r="FD77">
        <v>8.1</v>
      </c>
      <c r="FE77">
        <v>8.1</v>
      </c>
    </row>
    <row r="78" spans="1:161" ht="19.9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EU78" s="29" t="s">
        <v>305</v>
      </c>
      <c r="EV78" s="30" t="s">
        <v>306</v>
      </c>
      <c r="EW78" s="32"/>
      <c r="EX78" s="32"/>
      <c r="EY78" s="32"/>
      <c r="EZ78" s="32"/>
      <c r="FA78" s="32"/>
      <c r="FB78" s="26" t="s">
        <v>2570</v>
      </c>
      <c r="FC78" s="26" t="s">
        <v>2571</v>
      </c>
      <c r="FD78">
        <v>8.1999999999999993</v>
      </c>
      <c r="FE78">
        <v>5</v>
      </c>
    </row>
    <row r="79" spans="1:161" ht="19.9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EU79" s="29" t="s">
        <v>307</v>
      </c>
      <c r="EV79" s="30" t="s">
        <v>308</v>
      </c>
      <c r="EW79" s="32"/>
      <c r="EX79" s="32"/>
      <c r="EY79" s="32"/>
      <c r="EZ79" s="32"/>
      <c r="FA79" s="32"/>
      <c r="FB79" s="26" t="s">
        <v>2572</v>
      </c>
      <c r="FC79" s="26" t="s">
        <v>2573</v>
      </c>
      <c r="FD79">
        <v>8.9</v>
      </c>
      <c r="FE79">
        <v>8.9</v>
      </c>
    </row>
    <row r="80" spans="1:161" ht="19.9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EU80" s="29" t="s">
        <v>309</v>
      </c>
      <c r="EV80" s="30" t="s">
        <v>310</v>
      </c>
      <c r="EW80" s="32"/>
      <c r="EX80" s="32"/>
      <c r="EY80" s="32"/>
      <c r="EZ80" s="32"/>
      <c r="FA80" s="32"/>
      <c r="FB80" s="26" t="s">
        <v>2574</v>
      </c>
      <c r="FC80" s="26" t="s">
        <v>2575</v>
      </c>
      <c r="FD80">
        <v>9</v>
      </c>
      <c r="FE80">
        <v>10</v>
      </c>
    </row>
    <row r="81" spans="1:161" ht="19.9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EU81" s="29" t="s">
        <v>311</v>
      </c>
      <c r="EV81" s="30" t="s">
        <v>312</v>
      </c>
      <c r="EW81" s="32"/>
      <c r="EX81" s="32"/>
      <c r="EY81" s="32"/>
      <c r="EZ81" s="32"/>
      <c r="FA81" s="32"/>
      <c r="FB81" s="26" t="s">
        <v>2576</v>
      </c>
      <c r="FC81" s="26" t="s">
        <v>2577</v>
      </c>
      <c r="FD81">
        <v>9</v>
      </c>
      <c r="FE81">
        <v>6</v>
      </c>
    </row>
    <row r="82" spans="1:161" ht="19.95"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EU82" s="29" t="s">
        <v>313</v>
      </c>
      <c r="EV82" s="30" t="s">
        <v>314</v>
      </c>
      <c r="EW82" s="32"/>
      <c r="EX82" s="32"/>
      <c r="EY82" s="32"/>
      <c r="EZ82" s="32"/>
      <c r="FA82" s="32"/>
      <c r="FB82" s="26" t="s">
        <v>2578</v>
      </c>
      <c r="FC82" s="26" t="s">
        <v>2579</v>
      </c>
      <c r="FD82">
        <v>9</v>
      </c>
      <c r="FE82">
        <v>7</v>
      </c>
    </row>
    <row r="83" spans="1:161" ht="19.95"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EU83" s="29" t="s">
        <v>315</v>
      </c>
      <c r="EV83" s="30" t="s">
        <v>316</v>
      </c>
      <c r="EW83" s="32"/>
      <c r="EX83" s="32"/>
      <c r="EY83" s="32"/>
      <c r="EZ83" s="32"/>
      <c r="FA83" s="32"/>
      <c r="FB83" s="26" t="s">
        <v>2580</v>
      </c>
      <c r="FC83" s="26" t="s">
        <v>2581</v>
      </c>
      <c r="FD83">
        <v>9</v>
      </c>
      <c r="FE83">
        <v>8</v>
      </c>
    </row>
    <row r="84" spans="1:161" ht="19.95" customHeight="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EU84" s="29" t="s">
        <v>317</v>
      </c>
      <c r="EV84" s="30" t="s">
        <v>318</v>
      </c>
      <c r="EW84" s="32"/>
      <c r="EX84" s="32"/>
      <c r="EY84" s="32"/>
      <c r="EZ84" s="32"/>
      <c r="FA84" s="32"/>
      <c r="FB84" s="26" t="s">
        <v>2582</v>
      </c>
      <c r="FC84" s="26" t="s">
        <v>2583</v>
      </c>
      <c r="FD84">
        <v>9</v>
      </c>
      <c r="FE84">
        <v>9</v>
      </c>
    </row>
    <row r="85" spans="1:161" ht="19.95" customHeight="1">
      <c r="EU85" s="29" t="s">
        <v>319</v>
      </c>
      <c r="EV85" s="30" t="s">
        <v>320</v>
      </c>
      <c r="EW85" s="32"/>
      <c r="EX85" s="32"/>
      <c r="EY85" s="32"/>
      <c r="EZ85" s="32"/>
      <c r="FA85" s="32"/>
      <c r="FB85" s="26" t="s">
        <v>2584</v>
      </c>
      <c r="FC85" s="26" t="s">
        <v>2585</v>
      </c>
      <c r="FD85">
        <v>9.1</v>
      </c>
      <c r="FE85">
        <v>9</v>
      </c>
    </row>
    <row r="86" spans="1:161" ht="19.95" customHeight="1">
      <c r="EU86" s="29" t="s">
        <v>321</v>
      </c>
      <c r="EV86" s="30" t="s">
        <v>322</v>
      </c>
      <c r="EW86" s="32"/>
      <c r="EX86" s="32"/>
      <c r="EY86" s="32"/>
      <c r="EZ86" s="32"/>
      <c r="FA86" s="32"/>
      <c r="FB86" s="26" t="s">
        <v>2586</v>
      </c>
      <c r="FC86" s="26" t="s">
        <v>2587</v>
      </c>
      <c r="FD86">
        <v>9.1999999999999993</v>
      </c>
      <c r="FE86">
        <v>5</v>
      </c>
    </row>
    <row r="87" spans="1:161" ht="19.95" customHeight="1">
      <c r="EU87" s="29" t="s">
        <v>323</v>
      </c>
      <c r="EV87" s="30" t="s">
        <v>324</v>
      </c>
      <c r="EW87" s="32"/>
      <c r="EX87" s="32"/>
      <c r="EY87" s="32"/>
      <c r="EZ87" s="32"/>
      <c r="FA87" s="32"/>
      <c r="FB87" s="26" t="s">
        <v>2588</v>
      </c>
      <c r="FC87" s="26" t="s">
        <v>2589</v>
      </c>
      <c r="FD87">
        <v>9.1999999999999993</v>
      </c>
      <c r="FE87">
        <v>6</v>
      </c>
    </row>
    <row r="88" spans="1:161" ht="19.95" customHeight="1">
      <c r="EU88" s="29" t="s">
        <v>325</v>
      </c>
      <c r="EV88" s="30" t="s">
        <v>326</v>
      </c>
      <c r="EW88" s="32"/>
      <c r="EX88" s="32"/>
      <c r="EY88" s="32"/>
      <c r="EZ88" s="32"/>
      <c r="FA88" s="32"/>
      <c r="FB88" s="26" t="s">
        <v>2590</v>
      </c>
      <c r="FC88" s="26" t="s">
        <v>2591</v>
      </c>
      <c r="FD88">
        <v>9.1999999999999993</v>
      </c>
      <c r="FE88">
        <v>7</v>
      </c>
    </row>
    <row r="89" spans="1:161" ht="19.95" customHeight="1">
      <c r="EU89" s="29" t="s">
        <v>327</v>
      </c>
      <c r="EV89" s="30" t="s">
        <v>328</v>
      </c>
      <c r="EW89" s="32"/>
      <c r="EX89" s="32"/>
      <c r="EY89" s="32"/>
      <c r="EZ89" s="32"/>
      <c r="FA89" s="32"/>
      <c r="FB89" s="26" t="s">
        <v>2592</v>
      </c>
      <c r="FC89" s="26" t="s">
        <v>2593</v>
      </c>
      <c r="FD89">
        <v>9.6999999999999993</v>
      </c>
      <c r="FE89">
        <v>1</v>
      </c>
    </row>
    <row r="90" spans="1:161" ht="19.95" customHeight="1">
      <c r="EU90" s="29" t="s">
        <v>329</v>
      </c>
      <c r="EV90" s="30" t="s">
        <v>330</v>
      </c>
      <c r="EW90" s="32"/>
      <c r="EX90" s="32"/>
      <c r="EY90" s="32"/>
      <c r="EZ90" s="32"/>
      <c r="FA90" s="32"/>
      <c r="FB90" s="26" t="s">
        <v>2594</v>
      </c>
      <c r="FC90" s="26" t="s">
        <v>2595</v>
      </c>
      <c r="FD90">
        <v>10</v>
      </c>
      <c r="FE90">
        <v>10</v>
      </c>
    </row>
    <row r="91" spans="1:161" ht="19.95" customHeight="1">
      <c r="EU91" s="29" t="s">
        <v>331</v>
      </c>
      <c r="EV91" s="30" t="s">
        <v>332</v>
      </c>
      <c r="EW91" s="32"/>
      <c r="EX91" s="32"/>
      <c r="EY91" s="32"/>
      <c r="EZ91" s="32"/>
      <c r="FA91" s="32"/>
      <c r="FB91" s="26" t="s">
        <v>2596</v>
      </c>
      <c r="FC91" s="26" t="s">
        <v>2597</v>
      </c>
      <c r="FD91">
        <v>10</v>
      </c>
      <c r="FE91">
        <v>12</v>
      </c>
    </row>
    <row r="92" spans="1:161" ht="19.95" customHeight="1">
      <c r="EU92" s="29" t="s">
        <v>333</v>
      </c>
      <c r="EV92" s="30" t="s">
        <v>334</v>
      </c>
      <c r="EW92" s="32"/>
      <c r="EX92" s="32"/>
      <c r="EY92" s="32"/>
      <c r="EZ92" s="32"/>
      <c r="FA92" s="32"/>
      <c r="FB92" s="26" t="s">
        <v>2598</v>
      </c>
      <c r="FC92" s="26" t="s">
        <v>2599</v>
      </c>
      <c r="FD92">
        <v>10</v>
      </c>
      <c r="FE92">
        <v>13</v>
      </c>
    </row>
    <row r="93" spans="1:161" ht="19.95" customHeight="1">
      <c r="EU93" s="29" t="s">
        <v>335</v>
      </c>
      <c r="EV93" s="30" t="s">
        <v>336</v>
      </c>
      <c r="EW93" s="32"/>
      <c r="EX93" s="32"/>
      <c r="EY93" s="32"/>
      <c r="EZ93" s="32"/>
      <c r="FA93" s="32"/>
      <c r="FB93" s="26" t="s">
        <v>2600</v>
      </c>
      <c r="FC93" s="26" t="s">
        <v>2601</v>
      </c>
      <c r="FD93">
        <v>10</v>
      </c>
      <c r="FE93">
        <v>5</v>
      </c>
    </row>
    <row r="94" spans="1:161" ht="19.95" customHeight="1">
      <c r="EU94" s="29" t="s">
        <v>337</v>
      </c>
      <c r="EV94" s="30" t="s">
        <v>338</v>
      </c>
      <c r="EW94" s="32"/>
      <c r="EX94" s="32"/>
      <c r="EY94" s="32"/>
      <c r="EZ94" s="32"/>
      <c r="FA94" s="32"/>
      <c r="FB94" s="26" t="s">
        <v>2602</v>
      </c>
      <c r="FC94" s="26" t="s">
        <v>2603</v>
      </c>
      <c r="FD94">
        <v>10</v>
      </c>
      <c r="FE94">
        <v>7</v>
      </c>
    </row>
    <row r="95" spans="1:161" ht="19.95" customHeight="1">
      <c r="EU95" s="29" t="s">
        <v>339</v>
      </c>
      <c r="EV95" s="30" t="s">
        <v>340</v>
      </c>
      <c r="EW95" s="32"/>
      <c r="EX95" s="32"/>
      <c r="EY95" s="32"/>
      <c r="EZ95" s="32"/>
      <c r="FA95" s="32"/>
      <c r="FB95" s="26" t="s">
        <v>2604</v>
      </c>
      <c r="FC95" s="26" t="s">
        <v>2605</v>
      </c>
      <c r="FD95">
        <v>10</v>
      </c>
      <c r="FE95">
        <v>8</v>
      </c>
    </row>
    <row r="96" spans="1:161" ht="19.95" customHeight="1">
      <c r="EU96" s="29" t="s">
        <v>341</v>
      </c>
      <c r="EV96" s="30" t="s">
        <v>342</v>
      </c>
      <c r="EW96" s="32"/>
      <c r="EX96" s="32"/>
      <c r="EY96" s="32"/>
      <c r="EZ96" s="32"/>
      <c r="FA96" s="32"/>
      <c r="FB96" s="26" t="s">
        <v>2606</v>
      </c>
      <c r="FC96" s="26" t="s">
        <v>2607</v>
      </c>
      <c r="FD96">
        <v>10</v>
      </c>
      <c r="FE96">
        <v>9</v>
      </c>
    </row>
    <row r="97" spans="151:161" ht="19.95" customHeight="1">
      <c r="EU97" s="29" t="s">
        <v>343</v>
      </c>
      <c r="EV97" s="30" t="s">
        <v>344</v>
      </c>
      <c r="EW97" s="32"/>
      <c r="EX97" s="32"/>
      <c r="EY97" s="32"/>
      <c r="EZ97" s="32"/>
      <c r="FA97" s="32"/>
      <c r="FB97" s="26" t="s">
        <v>2608</v>
      </c>
      <c r="FC97" s="26" t="s">
        <v>2609</v>
      </c>
      <c r="FD97">
        <v>10</v>
      </c>
      <c r="FE97">
        <v>9.9</v>
      </c>
    </row>
    <row r="98" spans="151:161" ht="19.95" customHeight="1">
      <c r="EU98" s="29" t="s">
        <v>345</v>
      </c>
      <c r="EV98" s="30" t="s">
        <v>346</v>
      </c>
      <c r="EW98" s="32"/>
      <c r="EX98" s="32"/>
      <c r="EY98" s="32"/>
      <c r="EZ98" s="32"/>
      <c r="FA98" s="32"/>
      <c r="FB98" s="26" t="s">
        <v>2610</v>
      </c>
      <c r="FC98" s="26" t="s">
        <v>2611</v>
      </c>
      <c r="FD98">
        <v>10.5</v>
      </c>
      <c r="FE98">
        <v>10.5</v>
      </c>
    </row>
    <row r="99" spans="151:161" ht="19.95" customHeight="1">
      <c r="EU99" s="29" t="s">
        <v>347</v>
      </c>
      <c r="EV99" s="30" t="s">
        <v>348</v>
      </c>
      <c r="EW99" s="32"/>
      <c r="EX99" s="32"/>
      <c r="EY99" s="32"/>
      <c r="EZ99" s="32"/>
      <c r="FA99" s="32"/>
      <c r="FB99" s="26" t="s">
        <v>2612</v>
      </c>
      <c r="FC99" s="26" t="s">
        <v>2613</v>
      </c>
      <c r="FD99">
        <v>11</v>
      </c>
      <c r="FE99">
        <v>11</v>
      </c>
    </row>
    <row r="100" spans="151:161" ht="19.95" customHeight="1">
      <c r="EU100" s="29" t="s">
        <v>349</v>
      </c>
      <c r="EV100" s="30" t="s">
        <v>350</v>
      </c>
      <c r="EW100" s="32"/>
      <c r="EX100" s="32"/>
      <c r="EY100" s="32"/>
      <c r="EZ100" s="32"/>
      <c r="FA100" s="32"/>
      <c r="FB100" s="26" t="s">
        <v>2614</v>
      </c>
      <c r="FC100" s="26" t="s">
        <v>2615</v>
      </c>
      <c r="FD100">
        <v>12</v>
      </c>
      <c r="FE100">
        <v>6</v>
      </c>
    </row>
    <row r="101" spans="151:161" ht="19.95" customHeight="1">
      <c r="EU101" s="29" t="s">
        <v>351</v>
      </c>
      <c r="EV101" s="30" t="s">
        <v>352</v>
      </c>
      <c r="EW101" s="32"/>
      <c r="EX101" s="32"/>
      <c r="EY101" s="32"/>
      <c r="EZ101" s="32"/>
      <c r="FA101" s="32"/>
      <c r="FB101" s="26" t="s">
        <v>2616</v>
      </c>
      <c r="FC101" s="26" t="s">
        <v>2617</v>
      </c>
      <c r="FD101">
        <v>12</v>
      </c>
      <c r="FE101">
        <v>8</v>
      </c>
    </row>
    <row r="102" spans="151:161" ht="19.95" customHeight="1">
      <c r="EU102" s="29" t="s">
        <v>353</v>
      </c>
      <c r="EV102" s="30" t="s">
        <v>354</v>
      </c>
      <c r="EW102" s="32"/>
      <c r="EX102" s="32"/>
      <c r="EY102" s="32"/>
      <c r="EZ102" s="32"/>
      <c r="FA102" s="32"/>
      <c r="FB102" s="26" t="s">
        <v>2618</v>
      </c>
      <c r="FC102" s="26" t="s">
        <v>2619</v>
      </c>
      <c r="FD102">
        <v>12</v>
      </c>
      <c r="FE102">
        <v>9.9</v>
      </c>
    </row>
    <row r="103" spans="151:161" ht="19.95" customHeight="1">
      <c r="EU103" s="29" t="s">
        <v>355</v>
      </c>
      <c r="EV103" s="30" t="s">
        <v>356</v>
      </c>
      <c r="EW103" s="32"/>
      <c r="EX103" s="32"/>
      <c r="EY103" s="32"/>
      <c r="EZ103" s="32"/>
      <c r="FA103" s="32"/>
      <c r="FB103" s="44" t="s">
        <v>2729</v>
      </c>
      <c r="FC103" s="44" t="s">
        <v>2730</v>
      </c>
      <c r="FD103" s="45">
        <v>12</v>
      </c>
      <c r="FE103" s="45">
        <v>10</v>
      </c>
    </row>
    <row r="104" spans="151:161" ht="19.95" customHeight="1">
      <c r="EU104" s="29" t="s">
        <v>357</v>
      </c>
      <c r="EV104" s="30" t="s">
        <v>358</v>
      </c>
      <c r="EW104" s="32"/>
      <c r="EX104" s="32"/>
      <c r="EY104" s="32"/>
      <c r="EZ104" s="32"/>
      <c r="FA104" s="32"/>
      <c r="FB104" s="26" t="s">
        <v>2620</v>
      </c>
      <c r="FC104" s="26" t="s">
        <v>2621</v>
      </c>
      <c r="FD104">
        <v>12.2</v>
      </c>
      <c r="FE104">
        <v>5</v>
      </c>
    </row>
    <row r="105" spans="151:161" ht="19.95" customHeight="1">
      <c r="EU105" s="29" t="s">
        <v>359</v>
      </c>
      <c r="EV105" s="30" t="s">
        <v>360</v>
      </c>
      <c r="EW105" s="32"/>
      <c r="EX105" s="32"/>
      <c r="EY105" s="32"/>
      <c r="EZ105" s="32"/>
      <c r="FA105" s="32"/>
      <c r="FB105" s="26" t="s">
        <v>2622</v>
      </c>
      <c r="FC105" s="26" t="s">
        <v>2623</v>
      </c>
      <c r="FD105">
        <v>13</v>
      </c>
      <c r="FE105">
        <v>5</v>
      </c>
    </row>
    <row r="106" spans="151:161" ht="19.95" customHeight="1">
      <c r="EU106" s="29" t="s">
        <v>361</v>
      </c>
      <c r="EV106" s="30" t="s">
        <v>362</v>
      </c>
      <c r="EW106" s="32"/>
      <c r="EX106" s="32"/>
      <c r="EY106" s="32"/>
      <c r="EZ106" s="32"/>
      <c r="FA106" s="32"/>
      <c r="FB106" s="26" t="s">
        <v>2624</v>
      </c>
      <c r="FC106" s="26" t="s">
        <v>2625</v>
      </c>
      <c r="FD106">
        <v>13.2</v>
      </c>
      <c r="FE106">
        <v>13.2</v>
      </c>
    </row>
    <row r="107" spans="151:161" ht="19.95" customHeight="1">
      <c r="EU107" s="29" t="s">
        <v>363</v>
      </c>
      <c r="EV107" s="30" t="s">
        <v>364</v>
      </c>
      <c r="EW107" s="32"/>
      <c r="EX107" s="32"/>
      <c r="EY107" s="32"/>
      <c r="EZ107" s="32"/>
      <c r="FA107" s="32"/>
      <c r="FB107" s="26" t="s">
        <v>2626</v>
      </c>
      <c r="FC107" s="26" t="s">
        <v>2627</v>
      </c>
      <c r="FD107">
        <v>13.2</v>
      </c>
      <c r="FE107">
        <v>5</v>
      </c>
    </row>
    <row r="108" spans="151:161" ht="19.95" customHeight="1">
      <c r="EU108" s="29" t="s">
        <v>365</v>
      </c>
      <c r="EV108" s="30" t="s">
        <v>366</v>
      </c>
      <c r="EW108" s="32"/>
      <c r="EX108" s="32"/>
      <c r="EY108" s="32"/>
      <c r="EZ108" s="32"/>
      <c r="FA108" s="32"/>
      <c r="FB108" s="26" t="s">
        <v>2628</v>
      </c>
      <c r="FC108" s="26" t="s">
        <v>2629</v>
      </c>
      <c r="FD108">
        <v>13.8</v>
      </c>
      <c r="FE108">
        <v>13.8</v>
      </c>
    </row>
    <row r="109" spans="151:161" ht="19.95" customHeight="1">
      <c r="EU109" s="29" t="s">
        <v>367</v>
      </c>
      <c r="EV109" s="30" t="s">
        <v>368</v>
      </c>
      <c r="EW109" s="32"/>
      <c r="EX109" s="32"/>
      <c r="EY109" s="32"/>
      <c r="EZ109" s="32"/>
      <c r="FA109" s="32"/>
      <c r="FB109" s="26" t="s">
        <v>2630</v>
      </c>
      <c r="FC109" s="26" t="s">
        <v>2631</v>
      </c>
      <c r="FD109">
        <v>14.2</v>
      </c>
      <c r="FE109">
        <v>14.2</v>
      </c>
    </row>
    <row r="110" spans="151:161" ht="19.95" customHeight="1">
      <c r="EU110" s="29" t="s">
        <v>369</v>
      </c>
      <c r="EV110" s="30" t="s">
        <v>370</v>
      </c>
      <c r="EW110" s="32"/>
      <c r="EX110" s="32"/>
      <c r="EY110" s="32"/>
      <c r="EZ110" s="32"/>
      <c r="FA110" s="32"/>
      <c r="FB110" s="26" t="s">
        <v>2632</v>
      </c>
      <c r="FC110" s="26" t="s">
        <v>2633</v>
      </c>
      <c r="FD110">
        <v>14.2</v>
      </c>
      <c r="FE110">
        <v>5</v>
      </c>
    </row>
    <row r="111" spans="151:161" ht="19.95" customHeight="1">
      <c r="EU111" s="29" t="s">
        <v>371</v>
      </c>
      <c r="EV111" s="30" t="s">
        <v>372</v>
      </c>
      <c r="EW111" s="32"/>
      <c r="EX111" s="32"/>
      <c r="EY111" s="32"/>
      <c r="EZ111" s="32"/>
      <c r="FA111" s="32"/>
      <c r="FB111" s="26" t="s">
        <v>2634</v>
      </c>
      <c r="FC111" s="26" t="s">
        <v>2635</v>
      </c>
      <c r="FD111">
        <v>14.2</v>
      </c>
      <c r="FE111">
        <v>8</v>
      </c>
    </row>
    <row r="112" spans="151:161" ht="19.95" customHeight="1">
      <c r="EU112" s="29" t="s">
        <v>373</v>
      </c>
      <c r="EV112" s="30" t="s">
        <v>374</v>
      </c>
      <c r="EW112" s="32"/>
      <c r="EX112" s="32"/>
      <c r="EY112" s="32"/>
      <c r="EZ112" s="32"/>
      <c r="FA112" s="32"/>
      <c r="FB112" s="26" t="s">
        <v>2636</v>
      </c>
      <c r="FC112" s="26" t="s">
        <v>2637</v>
      </c>
      <c r="FD112">
        <v>15</v>
      </c>
      <c r="FE112">
        <v>7</v>
      </c>
    </row>
    <row r="113" spans="151:161" ht="19.95" customHeight="1">
      <c r="EU113" s="29" t="s">
        <v>375</v>
      </c>
      <c r="EV113" s="30" t="s">
        <v>376</v>
      </c>
      <c r="EW113" s="32"/>
      <c r="EX113" s="32"/>
      <c r="EY113" s="32"/>
      <c r="EZ113" s="32"/>
      <c r="FA113" s="32"/>
      <c r="FB113" s="26" t="s">
        <v>2638</v>
      </c>
      <c r="FC113" s="26" t="s">
        <v>2639</v>
      </c>
      <c r="FD113">
        <v>15.1</v>
      </c>
      <c r="FE113">
        <v>15.1</v>
      </c>
    </row>
    <row r="114" spans="151:161" ht="19.95" customHeight="1">
      <c r="EU114" s="29" t="s">
        <v>377</v>
      </c>
      <c r="EV114" s="30" t="s">
        <v>378</v>
      </c>
      <c r="EW114" s="32"/>
      <c r="EX114" s="32"/>
      <c r="EY114" s="32"/>
      <c r="EZ114" s="32"/>
      <c r="FA114" s="32"/>
      <c r="FB114" s="26" t="s">
        <v>2640</v>
      </c>
      <c r="FC114" s="26" t="s">
        <v>2641</v>
      </c>
      <c r="FD114">
        <v>15.1</v>
      </c>
      <c r="FE114">
        <v>1</v>
      </c>
    </row>
    <row r="115" spans="151:161" ht="19.95" customHeight="1">
      <c r="EU115" s="29" t="s">
        <v>379</v>
      </c>
      <c r="EV115" s="30" t="s">
        <v>380</v>
      </c>
      <c r="EW115" s="32"/>
      <c r="EX115" s="32"/>
      <c r="EY115" s="32"/>
      <c r="EZ115" s="32"/>
      <c r="FA115" s="32"/>
      <c r="FB115" s="26" t="s">
        <v>2642</v>
      </c>
      <c r="FC115" s="26" t="s">
        <v>2643</v>
      </c>
      <c r="FD115">
        <v>15.2</v>
      </c>
      <c r="FE115">
        <v>5</v>
      </c>
    </row>
    <row r="116" spans="151:161" ht="19.95" customHeight="1">
      <c r="EU116" s="29" t="s">
        <v>381</v>
      </c>
      <c r="EV116" s="30" t="s">
        <v>382</v>
      </c>
      <c r="EW116" s="32"/>
      <c r="EX116" s="32"/>
      <c r="EY116" s="32"/>
      <c r="EZ116" s="32"/>
      <c r="FA116" s="32"/>
      <c r="FB116" s="26" t="s">
        <v>2644</v>
      </c>
      <c r="FC116" s="26" t="s">
        <v>2645</v>
      </c>
      <c r="FD116">
        <v>16.2</v>
      </c>
      <c r="FE116">
        <v>5</v>
      </c>
    </row>
    <row r="117" spans="151:161" ht="19.95" customHeight="1">
      <c r="EU117" s="29" t="s">
        <v>383</v>
      </c>
      <c r="EV117" s="30" t="s">
        <v>384</v>
      </c>
      <c r="EW117" s="32"/>
      <c r="EX117" s="32"/>
      <c r="EY117" s="32"/>
      <c r="EZ117" s="32"/>
      <c r="FA117" s="32"/>
      <c r="FB117" s="26" t="s">
        <v>2646</v>
      </c>
      <c r="FC117" s="26" t="s">
        <v>2647</v>
      </c>
      <c r="FD117">
        <v>16.2</v>
      </c>
      <c r="FE117">
        <v>7</v>
      </c>
    </row>
    <row r="118" spans="151:161" ht="19.95" customHeight="1">
      <c r="EU118" s="29" t="s">
        <v>385</v>
      </c>
      <c r="EV118" s="30" t="s">
        <v>386</v>
      </c>
      <c r="EW118" s="32"/>
      <c r="EX118" s="32"/>
      <c r="EY118" s="32"/>
      <c r="EZ118" s="32"/>
      <c r="FA118" s="32"/>
      <c r="FB118" s="26" t="s">
        <v>2648</v>
      </c>
      <c r="FC118" s="26" t="s">
        <v>2649</v>
      </c>
      <c r="FD118">
        <v>19.100000000000001</v>
      </c>
      <c r="FE118">
        <v>19.100000000000001</v>
      </c>
    </row>
    <row r="119" spans="151:161" ht="19.95" customHeight="1">
      <c r="EU119" s="29" t="s">
        <v>387</v>
      </c>
      <c r="EV119" s="30" t="s">
        <v>388</v>
      </c>
      <c r="EW119" s="32"/>
      <c r="EX119" s="32"/>
      <c r="EY119" s="32"/>
      <c r="EZ119" s="32"/>
      <c r="FA119" s="32"/>
      <c r="FB119" s="26" t="s">
        <v>2650</v>
      </c>
      <c r="FC119" s="26" t="s">
        <v>2651</v>
      </c>
      <c r="FD119">
        <v>19.2</v>
      </c>
      <c r="FE119">
        <v>19.2</v>
      </c>
    </row>
    <row r="120" spans="151:161" ht="19.95" customHeight="1">
      <c r="EU120" s="29" t="s">
        <v>389</v>
      </c>
      <c r="EV120" s="30" t="s">
        <v>390</v>
      </c>
      <c r="EW120" s="32"/>
      <c r="EX120" s="32"/>
      <c r="EY120" s="32"/>
      <c r="EZ120" s="32"/>
      <c r="FA120" s="32"/>
      <c r="FB120" s="26" t="s">
        <v>2652</v>
      </c>
      <c r="FC120" s="26" t="s">
        <v>2653</v>
      </c>
      <c r="FD120">
        <v>19.2</v>
      </c>
      <c r="FE120">
        <v>5</v>
      </c>
    </row>
    <row r="121" spans="151:161" ht="19.95" customHeight="1">
      <c r="EU121" s="29" t="s">
        <v>391</v>
      </c>
      <c r="EV121" s="30" t="s">
        <v>392</v>
      </c>
      <c r="EW121" s="32"/>
      <c r="EX121" s="32"/>
      <c r="EY121" s="32"/>
      <c r="EZ121" s="32"/>
      <c r="FA121" s="32"/>
      <c r="FB121" s="26" t="s">
        <v>2654</v>
      </c>
      <c r="FC121" s="26" t="s">
        <v>2655</v>
      </c>
      <c r="FD121">
        <v>20.100000000000001</v>
      </c>
      <c r="FE121">
        <v>20.100000000000001</v>
      </c>
    </row>
    <row r="122" spans="151:161" ht="19.95" customHeight="1">
      <c r="EU122" s="29" t="s">
        <v>393</v>
      </c>
      <c r="EV122" s="30" t="s">
        <v>394</v>
      </c>
      <c r="EW122" s="32"/>
      <c r="EX122" s="32"/>
      <c r="EY122" s="32"/>
      <c r="EZ122" s="32"/>
      <c r="FA122" s="32"/>
      <c r="FB122" s="26" t="s">
        <v>2656</v>
      </c>
      <c r="FC122" s="26" t="s">
        <v>2657</v>
      </c>
      <c r="FD122">
        <v>20.2</v>
      </c>
      <c r="FE122">
        <v>20.2</v>
      </c>
    </row>
    <row r="123" spans="151:161">
      <c r="EU123" s="29" t="s">
        <v>395</v>
      </c>
      <c r="EV123" s="30" t="s">
        <v>396</v>
      </c>
      <c r="EW123" s="32"/>
      <c r="EX123" s="32"/>
      <c r="EY123" s="32"/>
      <c r="EZ123" s="32"/>
      <c r="FA123" s="32"/>
      <c r="FB123" s="26" t="s">
        <v>2658</v>
      </c>
      <c r="FC123" s="26" t="s">
        <v>2659</v>
      </c>
      <c r="FD123">
        <v>20.2</v>
      </c>
      <c r="FE123">
        <v>5</v>
      </c>
    </row>
    <row r="124" spans="151:161">
      <c r="EU124" s="29" t="s">
        <v>397</v>
      </c>
      <c r="EV124" s="30" t="s">
        <v>398</v>
      </c>
      <c r="EW124" s="32"/>
      <c r="EX124" s="32"/>
      <c r="EY124" s="32"/>
      <c r="EZ124" s="32"/>
      <c r="FA124" s="32"/>
      <c r="FB124" s="26" t="s">
        <v>2660</v>
      </c>
      <c r="FC124" s="26" t="s">
        <v>2661</v>
      </c>
      <c r="FD124">
        <v>21.2</v>
      </c>
      <c r="FE124">
        <v>21.2</v>
      </c>
    </row>
    <row r="125" spans="151:161">
      <c r="EU125" s="29" t="s">
        <v>399</v>
      </c>
      <c r="EV125" s="30" t="s">
        <v>400</v>
      </c>
      <c r="EW125" s="32"/>
      <c r="EX125" s="32"/>
      <c r="EY125" s="32"/>
      <c r="EZ125" s="32"/>
      <c r="FA125" s="32"/>
      <c r="FB125" s="26" t="s">
        <v>2662</v>
      </c>
      <c r="FC125" s="26" t="s">
        <v>2663</v>
      </c>
      <c r="FD125">
        <v>22</v>
      </c>
      <c r="FE125">
        <v>5</v>
      </c>
    </row>
    <row r="126" spans="151:161">
      <c r="EU126" s="29" t="s">
        <v>401</v>
      </c>
      <c r="EV126" s="30" t="s">
        <v>402</v>
      </c>
      <c r="EW126" s="32"/>
      <c r="EX126" s="32"/>
      <c r="EY126" s="32"/>
      <c r="EZ126" s="32"/>
      <c r="FA126" s="32"/>
      <c r="FB126" s="26" t="s">
        <v>2664</v>
      </c>
      <c r="FC126" s="26" t="s">
        <v>2665</v>
      </c>
      <c r="FD126">
        <v>22.2</v>
      </c>
      <c r="FE126">
        <v>22.2</v>
      </c>
    </row>
    <row r="127" spans="151:161">
      <c r="EU127" s="29" t="s">
        <v>403</v>
      </c>
      <c r="EV127" s="30" t="s">
        <v>404</v>
      </c>
      <c r="EW127" s="32"/>
      <c r="EX127" s="32"/>
      <c r="EY127" s="32"/>
      <c r="EZ127" s="32"/>
      <c r="FA127" s="32"/>
      <c r="FB127" s="26" t="s">
        <v>2666</v>
      </c>
      <c r="FC127" s="26" t="s">
        <v>2667</v>
      </c>
      <c r="FD127">
        <v>23.1</v>
      </c>
      <c r="FE127">
        <v>23.1</v>
      </c>
    </row>
    <row r="128" spans="151:161">
      <c r="EU128" s="29" t="s">
        <v>405</v>
      </c>
      <c r="EV128" s="30" t="s">
        <v>406</v>
      </c>
      <c r="EW128" s="32"/>
      <c r="EX128" s="32"/>
      <c r="EY128" s="32"/>
      <c r="EZ128" s="32"/>
      <c r="FA128" s="32"/>
      <c r="FB128" s="26" t="s">
        <v>2668</v>
      </c>
      <c r="FC128" s="26" t="s">
        <v>2669</v>
      </c>
      <c r="FD128">
        <v>23.2</v>
      </c>
      <c r="FE128">
        <v>5</v>
      </c>
    </row>
    <row r="129" spans="151:161">
      <c r="EU129" s="29" t="s">
        <v>407</v>
      </c>
      <c r="EV129" s="30" t="s">
        <v>408</v>
      </c>
      <c r="EW129" s="32"/>
      <c r="EX129" s="32"/>
      <c r="EY129" s="32"/>
      <c r="EZ129" s="32"/>
      <c r="FA129" s="32"/>
      <c r="FB129" s="26" t="s">
        <v>2670</v>
      </c>
      <c r="FC129" s="26" t="s">
        <v>2671</v>
      </c>
      <c r="FD129">
        <v>24.2</v>
      </c>
      <c r="FE129">
        <v>24.2</v>
      </c>
    </row>
    <row r="130" spans="151:161">
      <c r="EU130" s="29" t="s">
        <v>409</v>
      </c>
      <c r="EV130" s="30" t="s">
        <v>410</v>
      </c>
      <c r="EW130" s="32"/>
      <c r="EX130" s="32"/>
      <c r="EY130" s="32"/>
      <c r="EZ130" s="32"/>
      <c r="FA130" s="32"/>
      <c r="FB130" s="26" t="s">
        <v>2672</v>
      </c>
      <c r="FC130" s="26" t="s">
        <v>2673</v>
      </c>
      <c r="FD130">
        <v>24.2</v>
      </c>
      <c r="FE130">
        <v>8</v>
      </c>
    </row>
    <row r="131" spans="151:161">
      <c r="EU131" s="29" t="s">
        <v>411</v>
      </c>
      <c r="EV131" s="30" t="s">
        <v>412</v>
      </c>
      <c r="EW131" s="32"/>
      <c r="EX131" s="32"/>
      <c r="EY131" s="32"/>
      <c r="EZ131" s="32"/>
      <c r="FA131" s="32"/>
      <c r="FB131" s="26" t="s">
        <v>2674</v>
      </c>
      <c r="FC131" s="26" t="s">
        <v>2675</v>
      </c>
      <c r="FD131">
        <v>25.2</v>
      </c>
      <c r="FE131">
        <v>25.2</v>
      </c>
    </row>
    <row r="132" spans="151:161">
      <c r="EU132" s="29" t="s">
        <v>413</v>
      </c>
      <c r="EV132" s="30" t="s">
        <v>414</v>
      </c>
      <c r="EW132" s="32"/>
      <c r="EX132" s="32"/>
      <c r="EY132" s="32"/>
      <c r="EZ132" s="32"/>
      <c r="FA132" s="32"/>
      <c r="FB132" s="26" t="s">
        <v>2676</v>
      </c>
      <c r="FC132" s="26" t="s">
        <v>2677</v>
      </c>
      <c r="FD132">
        <v>26</v>
      </c>
      <c r="FE132">
        <v>8</v>
      </c>
    </row>
    <row r="133" spans="151:161">
      <c r="EU133" s="29" t="s">
        <v>415</v>
      </c>
      <c r="EV133" s="30" t="s">
        <v>416</v>
      </c>
      <c r="EW133" s="32"/>
      <c r="EX133" s="32"/>
      <c r="EY133" s="32"/>
      <c r="EZ133" s="32"/>
      <c r="FA133" s="32"/>
      <c r="FB133" s="26" t="s">
        <v>2678</v>
      </c>
      <c r="FC133" s="26" t="s">
        <v>2679</v>
      </c>
      <c r="FD133">
        <v>26.2</v>
      </c>
      <c r="FE133">
        <v>26.2</v>
      </c>
    </row>
    <row r="134" spans="151:161">
      <c r="EU134" s="29" t="s">
        <v>417</v>
      </c>
      <c r="EV134" s="30" t="s">
        <v>418</v>
      </c>
      <c r="EW134" s="32"/>
      <c r="EX134" s="32"/>
      <c r="EY134" s="32"/>
      <c r="EZ134" s="32"/>
      <c r="FA134" s="32"/>
      <c r="FB134" s="26" t="s">
        <v>2680</v>
      </c>
      <c r="FC134" s="26" t="s">
        <v>2681</v>
      </c>
      <c r="FD134">
        <v>26.2</v>
      </c>
      <c r="FE134">
        <v>7</v>
      </c>
    </row>
    <row r="135" spans="151:161">
      <c r="EU135" s="29" t="s">
        <v>419</v>
      </c>
      <c r="EV135" s="30" t="s">
        <v>420</v>
      </c>
      <c r="EW135" s="32"/>
      <c r="EX135" s="32"/>
      <c r="EY135" s="32"/>
      <c r="EZ135" s="32"/>
      <c r="FA135" s="32"/>
      <c r="FB135" s="26" t="s">
        <v>2682</v>
      </c>
      <c r="FC135" s="26" t="s">
        <v>2683</v>
      </c>
      <c r="FD135">
        <v>27</v>
      </c>
      <c r="FE135">
        <v>8</v>
      </c>
    </row>
    <row r="136" spans="151:161">
      <c r="EU136" s="29" t="s">
        <v>421</v>
      </c>
      <c r="EV136" s="30" t="s">
        <v>422</v>
      </c>
      <c r="EW136" s="32"/>
      <c r="EX136" s="32"/>
      <c r="EY136" s="32"/>
      <c r="EZ136" s="32"/>
      <c r="FA136" s="32"/>
      <c r="FB136" s="26" t="s">
        <v>2684</v>
      </c>
      <c r="FC136" s="26" t="s">
        <v>2685</v>
      </c>
      <c r="FD136">
        <v>30.2</v>
      </c>
      <c r="FE136">
        <v>30.2</v>
      </c>
    </row>
    <row r="137" spans="151:161">
      <c r="EU137" s="29" t="s">
        <v>423</v>
      </c>
      <c r="EV137" s="30" t="s">
        <v>424</v>
      </c>
      <c r="EW137" s="32"/>
      <c r="EX137" s="32"/>
      <c r="EY137" s="32"/>
      <c r="EZ137" s="32"/>
      <c r="FA137" s="32"/>
      <c r="FB137" s="26" t="s">
        <v>2686</v>
      </c>
      <c r="FC137" s="26" t="s">
        <v>2687</v>
      </c>
      <c r="FD137">
        <v>30.2</v>
      </c>
      <c r="FE137">
        <v>5</v>
      </c>
    </row>
    <row r="138" spans="151:161">
      <c r="EU138" s="29" t="s">
        <v>425</v>
      </c>
      <c r="EV138" s="30" t="s">
        <v>426</v>
      </c>
      <c r="EW138" s="32"/>
      <c r="EX138" s="32"/>
      <c r="EY138" s="32"/>
      <c r="EZ138" s="32"/>
      <c r="FA138" s="32"/>
      <c r="FB138" s="26" t="s">
        <v>2688</v>
      </c>
      <c r="FC138" s="26" t="s">
        <v>2689</v>
      </c>
      <c r="FD138">
        <v>30.2</v>
      </c>
      <c r="FE138">
        <v>8</v>
      </c>
    </row>
    <row r="139" spans="151:161">
      <c r="EU139" s="29" t="s">
        <v>427</v>
      </c>
      <c r="EV139" s="30" t="s">
        <v>428</v>
      </c>
      <c r="EW139" s="32"/>
      <c r="EX139" s="32"/>
      <c r="EY139" s="32"/>
      <c r="EZ139" s="32"/>
      <c r="FA139" s="32"/>
      <c r="FB139" s="26" t="s">
        <v>2690</v>
      </c>
      <c r="FC139" s="26" t="s">
        <v>2691</v>
      </c>
      <c r="FD139">
        <v>34.1</v>
      </c>
      <c r="FE139">
        <v>34.1</v>
      </c>
    </row>
    <row r="140" spans="151:161">
      <c r="EU140" s="29" t="s">
        <v>429</v>
      </c>
      <c r="EV140" s="30" t="s">
        <v>430</v>
      </c>
      <c r="EW140" s="32"/>
      <c r="EX140" s="32"/>
      <c r="EY140" s="32"/>
      <c r="EZ140" s="32"/>
      <c r="FA140" s="32"/>
      <c r="FB140" s="26" t="s">
        <v>2692</v>
      </c>
      <c r="FC140" s="26" t="s">
        <v>2693</v>
      </c>
      <c r="FD140">
        <v>37.200000000000003</v>
      </c>
      <c r="FE140">
        <v>37.200000000000003</v>
      </c>
    </row>
    <row r="141" spans="151:161">
      <c r="EU141" s="29" t="s">
        <v>431</v>
      </c>
      <c r="EV141" s="30" t="s">
        <v>432</v>
      </c>
      <c r="EW141" s="32"/>
      <c r="EX141" s="32"/>
      <c r="EY141" s="32"/>
      <c r="EZ141" s="32"/>
      <c r="FA141" s="32"/>
      <c r="FB141" s="26" t="s">
        <v>2694</v>
      </c>
      <c r="FC141" s="26" t="s">
        <v>2695</v>
      </c>
      <c r="FD141">
        <v>40</v>
      </c>
      <c r="FE141">
        <v>5</v>
      </c>
    </row>
    <row r="142" spans="151:161">
      <c r="EU142" s="29" t="s">
        <v>433</v>
      </c>
      <c r="EV142" s="30" t="s">
        <v>434</v>
      </c>
      <c r="EW142" s="32"/>
      <c r="EX142" s="32"/>
      <c r="EY142" s="32"/>
      <c r="EZ142" s="32"/>
      <c r="FA142" s="32"/>
      <c r="FB142" s="26" t="s">
        <v>2696</v>
      </c>
      <c r="FC142" s="26" t="s">
        <v>2697</v>
      </c>
      <c r="FD142">
        <v>40.1</v>
      </c>
      <c r="FE142">
        <v>40.1</v>
      </c>
    </row>
    <row r="143" spans="151:161">
      <c r="EU143" s="29" t="s">
        <v>435</v>
      </c>
      <c r="EV143" s="30" t="s">
        <v>436</v>
      </c>
      <c r="EW143" s="32"/>
      <c r="EX143" s="32"/>
      <c r="EY143" s="32"/>
      <c r="EZ143" s="32"/>
      <c r="FA143" s="32"/>
      <c r="FB143" s="26" t="s">
        <v>2698</v>
      </c>
      <c r="FC143" s="26" t="s">
        <v>2699</v>
      </c>
      <c r="FD143">
        <v>42</v>
      </c>
      <c r="FE143">
        <v>5</v>
      </c>
    </row>
    <row r="144" spans="151:161">
      <c r="EU144" s="29" t="s">
        <v>437</v>
      </c>
      <c r="EV144" s="30" t="s">
        <v>438</v>
      </c>
      <c r="EW144" s="32"/>
      <c r="EX144" s="32"/>
      <c r="EY144" s="32"/>
      <c r="EZ144" s="32"/>
      <c r="FA144" s="32"/>
      <c r="FB144" s="26" t="s">
        <v>2700</v>
      </c>
      <c r="FC144" s="26" t="s">
        <v>2701</v>
      </c>
      <c r="FD144">
        <v>43.2</v>
      </c>
      <c r="FE144">
        <v>43.2</v>
      </c>
    </row>
    <row r="145" spans="151:161">
      <c r="EU145" s="29" t="s">
        <v>439</v>
      </c>
      <c r="EV145" s="30" t="s">
        <v>440</v>
      </c>
      <c r="EW145" s="32"/>
      <c r="EX145" s="32"/>
      <c r="EY145" s="32"/>
      <c r="EZ145" s="32"/>
      <c r="FA145" s="32"/>
      <c r="FB145" s="26" t="s">
        <v>2702</v>
      </c>
      <c r="FC145" s="26" t="s">
        <v>2703</v>
      </c>
      <c r="FD145">
        <v>45.2</v>
      </c>
      <c r="FE145">
        <v>5</v>
      </c>
    </row>
    <row r="146" spans="151:161">
      <c r="EU146" s="29" t="s">
        <v>441</v>
      </c>
      <c r="EV146" s="30" t="s">
        <v>442</v>
      </c>
      <c r="EW146" s="32"/>
      <c r="EX146" s="32"/>
      <c r="EY146" s="32"/>
      <c r="EZ146" s="32"/>
      <c r="FA146" s="32"/>
      <c r="FB146" s="26" t="s">
        <v>2704</v>
      </c>
      <c r="FC146" s="26" t="s">
        <v>2705</v>
      </c>
      <c r="FD146">
        <v>48.2</v>
      </c>
      <c r="FE146">
        <v>48.2</v>
      </c>
    </row>
    <row r="147" spans="151:161">
      <c r="EU147" s="29" t="s">
        <v>443</v>
      </c>
      <c r="EV147" s="30" t="s">
        <v>444</v>
      </c>
      <c r="EW147" s="32"/>
      <c r="EX147" s="32"/>
      <c r="EY147" s="32"/>
      <c r="EZ147" s="32"/>
      <c r="FA147" s="32"/>
      <c r="FB147" s="26" t="s">
        <v>2706</v>
      </c>
      <c r="FC147" s="26" t="s">
        <v>2707</v>
      </c>
      <c r="FD147">
        <v>49.2</v>
      </c>
      <c r="FE147">
        <v>49.2</v>
      </c>
    </row>
    <row r="148" spans="151:161">
      <c r="EU148" s="29" t="s">
        <v>445</v>
      </c>
      <c r="EV148" s="30" t="s">
        <v>446</v>
      </c>
      <c r="EW148" s="32"/>
      <c r="EX148" s="32"/>
      <c r="EY148" s="32"/>
      <c r="EZ148" s="32"/>
      <c r="FA148" s="32"/>
      <c r="FB148" s="26" t="s">
        <v>2708</v>
      </c>
      <c r="FC148" s="26" t="s">
        <v>2709</v>
      </c>
      <c r="FD148">
        <v>53.1</v>
      </c>
      <c r="FE148">
        <v>53.1</v>
      </c>
    </row>
    <row r="149" spans="151:161">
      <c r="EU149" s="29" t="s">
        <v>447</v>
      </c>
      <c r="EV149" s="30" t="s">
        <v>448</v>
      </c>
      <c r="EW149" s="32"/>
      <c r="EX149" s="32"/>
      <c r="EY149" s="32"/>
      <c r="EZ149" s="32"/>
      <c r="FA149" s="32"/>
      <c r="FB149" s="26" t="s">
        <v>2710</v>
      </c>
      <c r="FC149" s="26" t="s">
        <v>2711</v>
      </c>
      <c r="FD149">
        <v>66.099999999999994</v>
      </c>
      <c r="FE149">
        <v>66.099999999999994</v>
      </c>
    </row>
    <row r="150" spans="151:161">
      <c r="EU150" s="29" t="s">
        <v>449</v>
      </c>
      <c r="EV150" s="30" t="s">
        <v>450</v>
      </c>
      <c r="EW150" s="32"/>
      <c r="EX150" s="32"/>
      <c r="EY150" s="32"/>
      <c r="EZ150" s="32"/>
      <c r="FA150" s="32"/>
      <c r="FB150" s="26" t="s">
        <v>2712</v>
      </c>
      <c r="FC150" s="26" t="s">
        <v>2713</v>
      </c>
      <c r="FD150">
        <v>80</v>
      </c>
      <c r="FE150">
        <v>6</v>
      </c>
    </row>
    <row r="151" spans="151:161">
      <c r="EU151" s="29" t="s">
        <v>451</v>
      </c>
      <c r="EV151" s="30" t="s">
        <v>452</v>
      </c>
      <c r="EW151" s="32"/>
      <c r="EX151" s="32"/>
      <c r="EY151" s="32"/>
      <c r="EZ151" s="32"/>
      <c r="FA151" s="32"/>
    </row>
    <row r="152" spans="151:161">
      <c r="EU152" s="29" t="s">
        <v>453</v>
      </c>
      <c r="EV152" s="30" t="s">
        <v>454</v>
      </c>
      <c r="EW152" s="32"/>
      <c r="EX152" s="32"/>
      <c r="EY152" s="32"/>
      <c r="EZ152" s="32"/>
      <c r="FA152" s="32"/>
    </row>
    <row r="153" spans="151:161">
      <c r="EU153" s="29" t="s">
        <v>455</v>
      </c>
      <c r="EV153" s="30" t="s">
        <v>456</v>
      </c>
      <c r="EW153" s="32"/>
      <c r="EX153" s="32"/>
      <c r="EY153" s="32"/>
      <c r="EZ153" s="32"/>
      <c r="FA153" s="32"/>
    </row>
    <row r="154" spans="151:161">
      <c r="EU154" s="29" t="s">
        <v>457</v>
      </c>
      <c r="EV154" s="30" t="s">
        <v>458</v>
      </c>
      <c r="EW154" s="32"/>
      <c r="EX154" s="32"/>
      <c r="EY154" s="32"/>
      <c r="EZ154" s="32"/>
      <c r="FA154" s="32"/>
    </row>
    <row r="155" spans="151:161">
      <c r="EU155" s="29" t="s">
        <v>459</v>
      </c>
      <c r="EV155" s="30" t="s">
        <v>460</v>
      </c>
      <c r="EW155" s="32"/>
      <c r="EX155" s="32"/>
      <c r="EY155" s="32"/>
      <c r="EZ155" s="32"/>
      <c r="FA155" s="32"/>
    </row>
    <row r="156" spans="151:161">
      <c r="EU156" s="29" t="s">
        <v>461</v>
      </c>
      <c r="EV156" s="30" t="s">
        <v>462</v>
      </c>
      <c r="EW156" s="32"/>
      <c r="EX156" s="32"/>
      <c r="EY156" s="32"/>
      <c r="EZ156" s="32"/>
      <c r="FA156" s="32"/>
    </row>
    <row r="157" spans="151:161">
      <c r="EU157" s="29" t="s">
        <v>463</v>
      </c>
      <c r="EV157" s="30" t="s">
        <v>464</v>
      </c>
      <c r="EW157" s="32"/>
      <c r="EX157" s="32"/>
      <c r="EY157" s="32"/>
      <c r="EZ157" s="32"/>
      <c r="FA157" s="32"/>
    </row>
    <row r="158" spans="151:161">
      <c r="EU158" s="29" t="s">
        <v>465</v>
      </c>
      <c r="EV158" s="30" t="s">
        <v>466</v>
      </c>
      <c r="EW158" s="32"/>
      <c r="EX158" s="32"/>
      <c r="EY158" s="32"/>
      <c r="EZ158" s="32"/>
      <c r="FA158" s="32"/>
    </row>
    <row r="159" spans="151:161">
      <c r="EU159" s="29" t="s">
        <v>467</v>
      </c>
      <c r="EV159" s="30" t="s">
        <v>468</v>
      </c>
      <c r="EW159" s="32"/>
      <c r="EX159" s="32"/>
      <c r="EY159" s="32"/>
      <c r="EZ159" s="32"/>
      <c r="FA159" s="32"/>
    </row>
    <row r="160" spans="151:161">
      <c r="EU160" s="29" t="s">
        <v>469</v>
      </c>
      <c r="EV160" s="30" t="s">
        <v>470</v>
      </c>
      <c r="EW160" s="32"/>
      <c r="EX160" s="32"/>
      <c r="EY160" s="32"/>
      <c r="EZ160" s="32"/>
      <c r="FA160" s="32"/>
    </row>
    <row r="161" spans="151:157">
      <c r="EU161" s="29" t="s">
        <v>471</v>
      </c>
      <c r="EV161" s="30" t="s">
        <v>472</v>
      </c>
      <c r="EW161" s="32"/>
      <c r="EX161" s="32"/>
      <c r="EY161" s="32"/>
      <c r="EZ161" s="32"/>
      <c r="FA161" s="32"/>
    </row>
    <row r="162" spans="151:157">
      <c r="EU162" s="29" t="s">
        <v>473</v>
      </c>
      <c r="EV162" s="30" t="s">
        <v>474</v>
      </c>
      <c r="EW162" s="32"/>
      <c r="EX162" s="32"/>
      <c r="EY162" s="32"/>
      <c r="EZ162" s="32"/>
      <c r="FA162" s="32"/>
    </row>
    <row r="163" spans="151:157">
      <c r="EU163" s="29" t="s">
        <v>475</v>
      </c>
      <c r="EV163" s="30" t="s">
        <v>476</v>
      </c>
      <c r="EW163" s="32"/>
      <c r="EX163" s="32"/>
      <c r="EY163" s="32"/>
      <c r="EZ163" s="32"/>
      <c r="FA163" s="32"/>
    </row>
    <row r="164" spans="151:157">
      <c r="EU164" s="29" t="s">
        <v>477</v>
      </c>
      <c r="EV164" s="30" t="s">
        <v>478</v>
      </c>
      <c r="EW164" s="32"/>
      <c r="EX164" s="32"/>
      <c r="EY164" s="32"/>
      <c r="EZ164" s="32"/>
      <c r="FA164" s="32"/>
    </row>
    <row r="165" spans="151:157">
      <c r="EU165" s="29" t="s">
        <v>479</v>
      </c>
      <c r="EV165" s="30" t="s">
        <v>480</v>
      </c>
      <c r="EW165" s="32"/>
      <c r="EX165" s="32"/>
      <c r="EY165" s="32"/>
      <c r="EZ165" s="32"/>
      <c r="FA165" s="32"/>
    </row>
    <row r="166" spans="151:157">
      <c r="EU166" s="29" t="s">
        <v>481</v>
      </c>
      <c r="EV166" s="30" t="s">
        <v>482</v>
      </c>
      <c r="EW166" s="32"/>
      <c r="EX166" s="32"/>
      <c r="EY166" s="32"/>
      <c r="EZ166" s="32"/>
      <c r="FA166" s="32"/>
    </row>
    <row r="167" spans="151:157">
      <c r="EU167" s="29" t="s">
        <v>483</v>
      </c>
      <c r="EV167" s="30" t="s">
        <v>484</v>
      </c>
      <c r="EW167" s="32"/>
      <c r="EX167" s="32"/>
      <c r="EY167" s="32"/>
      <c r="EZ167" s="32"/>
      <c r="FA167" s="32"/>
    </row>
    <row r="168" spans="151:157">
      <c r="EU168" s="29" t="s">
        <v>485</v>
      </c>
      <c r="EV168" s="30" t="s">
        <v>486</v>
      </c>
      <c r="EW168" s="32"/>
      <c r="EX168" s="32"/>
      <c r="EY168" s="32"/>
      <c r="EZ168" s="32"/>
      <c r="FA168" s="32"/>
    </row>
    <row r="169" spans="151:157">
      <c r="EU169" s="29" t="s">
        <v>487</v>
      </c>
      <c r="EV169" s="30" t="s">
        <v>488</v>
      </c>
      <c r="EW169" s="32"/>
      <c r="EX169" s="32"/>
      <c r="EY169" s="32"/>
      <c r="EZ169" s="32"/>
      <c r="FA169" s="32"/>
    </row>
    <row r="170" spans="151:157">
      <c r="EU170" s="29" t="s">
        <v>489</v>
      </c>
      <c r="EV170" s="30" t="s">
        <v>490</v>
      </c>
      <c r="EW170" s="32"/>
      <c r="EX170" s="32"/>
      <c r="EY170" s="32"/>
      <c r="EZ170" s="32"/>
      <c r="FA170" s="32"/>
    </row>
    <row r="171" spans="151:157">
      <c r="EU171" s="29" t="s">
        <v>491</v>
      </c>
      <c r="EV171" s="30" t="s">
        <v>492</v>
      </c>
      <c r="EW171" s="32"/>
      <c r="EX171" s="32"/>
      <c r="EY171" s="32"/>
      <c r="EZ171" s="32"/>
      <c r="FA171" s="32"/>
    </row>
    <row r="172" spans="151:157">
      <c r="EU172" s="29" t="s">
        <v>493</v>
      </c>
      <c r="EV172" s="30" t="s">
        <v>494</v>
      </c>
      <c r="EW172" s="32"/>
      <c r="EX172" s="32"/>
      <c r="EY172" s="32"/>
      <c r="EZ172" s="32"/>
      <c r="FA172" s="32"/>
    </row>
    <row r="173" spans="151:157">
      <c r="EU173" s="29" t="s">
        <v>495</v>
      </c>
      <c r="EV173" s="30" t="s">
        <v>496</v>
      </c>
      <c r="EW173" s="32"/>
      <c r="EX173" s="32"/>
      <c r="EY173" s="32"/>
      <c r="EZ173" s="32"/>
      <c r="FA173" s="32"/>
    </row>
    <row r="174" spans="151:157">
      <c r="EU174" s="29" t="s">
        <v>497</v>
      </c>
      <c r="EV174" s="30" t="s">
        <v>498</v>
      </c>
      <c r="EW174" s="32"/>
      <c r="EX174" s="32"/>
      <c r="EY174" s="32"/>
      <c r="EZ174" s="32"/>
      <c r="FA174" s="32"/>
    </row>
    <row r="175" spans="151:157">
      <c r="EU175" s="29" t="s">
        <v>499</v>
      </c>
      <c r="EV175" s="30" t="s">
        <v>500</v>
      </c>
      <c r="EW175" s="32"/>
      <c r="EX175" s="32"/>
      <c r="EY175" s="32"/>
      <c r="EZ175" s="32"/>
      <c r="FA175" s="32"/>
    </row>
    <row r="176" spans="151:157">
      <c r="EU176" s="29" t="s">
        <v>501</v>
      </c>
      <c r="EV176" s="30" t="s">
        <v>502</v>
      </c>
      <c r="EW176" s="32"/>
      <c r="EX176" s="32"/>
      <c r="EY176" s="32"/>
      <c r="EZ176" s="32"/>
      <c r="FA176" s="32"/>
    </row>
    <row r="177" spans="151:157">
      <c r="EU177" s="29" t="s">
        <v>503</v>
      </c>
      <c r="EV177" s="30" t="s">
        <v>504</v>
      </c>
      <c r="EW177" s="32"/>
      <c r="EX177" s="32"/>
      <c r="EY177" s="32"/>
      <c r="EZ177" s="32"/>
      <c r="FA177" s="32"/>
    </row>
    <row r="178" spans="151:157">
      <c r="EU178" s="29" t="s">
        <v>505</v>
      </c>
      <c r="EV178" s="30" t="s">
        <v>506</v>
      </c>
      <c r="EW178" s="32"/>
      <c r="EX178" s="32"/>
      <c r="EY178" s="32"/>
      <c r="EZ178" s="32"/>
      <c r="FA178" s="32"/>
    </row>
    <row r="179" spans="151:157">
      <c r="EU179" s="29" t="s">
        <v>507</v>
      </c>
      <c r="EV179" s="30" t="s">
        <v>508</v>
      </c>
      <c r="EW179" s="32"/>
      <c r="EX179" s="32"/>
      <c r="EY179" s="32"/>
      <c r="EZ179" s="32"/>
      <c r="FA179" s="32"/>
    </row>
    <row r="180" spans="151:157">
      <c r="EU180" s="29" t="s">
        <v>509</v>
      </c>
      <c r="EV180" s="30" t="s">
        <v>510</v>
      </c>
      <c r="EW180" s="32"/>
      <c r="EX180" s="32"/>
      <c r="EY180" s="32"/>
      <c r="EZ180" s="32"/>
      <c r="FA180" s="32"/>
    </row>
    <row r="181" spans="151:157">
      <c r="EU181" s="29" t="s">
        <v>511</v>
      </c>
      <c r="EV181" s="30" t="s">
        <v>512</v>
      </c>
      <c r="EW181" s="32"/>
      <c r="EX181" s="32"/>
      <c r="EY181" s="32"/>
      <c r="EZ181" s="32"/>
      <c r="FA181" s="32"/>
    </row>
    <row r="182" spans="151:157">
      <c r="EU182" s="29" t="s">
        <v>513</v>
      </c>
      <c r="EV182" s="30" t="s">
        <v>514</v>
      </c>
      <c r="EW182" s="32"/>
      <c r="EX182" s="32"/>
      <c r="EY182" s="32"/>
      <c r="EZ182" s="32"/>
      <c r="FA182" s="32"/>
    </row>
    <row r="183" spans="151:157">
      <c r="EU183" s="29" t="s">
        <v>515</v>
      </c>
      <c r="EV183" s="30" t="s">
        <v>516</v>
      </c>
      <c r="EW183" s="32"/>
      <c r="EX183" s="32"/>
      <c r="EY183" s="32"/>
      <c r="EZ183" s="32"/>
      <c r="FA183" s="32"/>
    </row>
    <row r="184" spans="151:157">
      <c r="EU184" s="29" t="s">
        <v>517</v>
      </c>
      <c r="EV184" s="30" t="s">
        <v>518</v>
      </c>
      <c r="EW184" s="32"/>
      <c r="EX184" s="32"/>
      <c r="EY184" s="32"/>
      <c r="EZ184" s="32"/>
      <c r="FA184" s="32"/>
    </row>
    <row r="185" spans="151:157">
      <c r="EU185" s="29" t="s">
        <v>519</v>
      </c>
      <c r="EV185" s="30" t="s">
        <v>520</v>
      </c>
      <c r="EW185" s="32"/>
      <c r="EX185" s="32"/>
      <c r="EY185" s="32"/>
      <c r="EZ185" s="32"/>
      <c r="FA185" s="32"/>
    </row>
    <row r="186" spans="151:157">
      <c r="EU186" s="29" t="s">
        <v>521</v>
      </c>
      <c r="EV186" s="30" t="s">
        <v>522</v>
      </c>
      <c r="EW186" s="32"/>
      <c r="EX186" s="32"/>
      <c r="EY186" s="32"/>
      <c r="EZ186" s="32"/>
      <c r="FA186" s="32"/>
    </row>
    <row r="187" spans="151:157">
      <c r="EU187" s="29" t="s">
        <v>523</v>
      </c>
      <c r="EV187" s="30" t="s">
        <v>524</v>
      </c>
      <c r="EW187" s="32"/>
      <c r="EX187" s="32"/>
      <c r="EY187" s="32"/>
      <c r="EZ187" s="32"/>
      <c r="FA187" s="32"/>
    </row>
    <row r="188" spans="151:157">
      <c r="EU188" s="29" t="s">
        <v>525</v>
      </c>
      <c r="EV188" s="30" t="s">
        <v>526</v>
      </c>
      <c r="EW188" s="32"/>
      <c r="EX188" s="32"/>
      <c r="EY188" s="32"/>
      <c r="EZ188" s="32"/>
      <c r="FA188" s="32"/>
    </row>
    <row r="189" spans="151:157">
      <c r="EU189" s="29" t="s">
        <v>527</v>
      </c>
      <c r="EV189" s="30" t="s">
        <v>528</v>
      </c>
      <c r="EW189" s="32"/>
      <c r="EX189" s="32"/>
      <c r="EY189" s="32"/>
      <c r="EZ189" s="32"/>
      <c r="FA189" s="32"/>
    </row>
    <row r="190" spans="151:157">
      <c r="EU190" s="29" t="s">
        <v>529</v>
      </c>
      <c r="EV190" s="30" t="s">
        <v>530</v>
      </c>
      <c r="EW190" s="32"/>
      <c r="EX190" s="32"/>
      <c r="EY190" s="32"/>
      <c r="EZ190" s="32"/>
      <c r="FA190" s="32"/>
    </row>
    <row r="191" spans="151:157">
      <c r="EU191" s="29" t="s">
        <v>531</v>
      </c>
      <c r="EV191" s="30" t="s">
        <v>532</v>
      </c>
      <c r="EW191" s="32"/>
      <c r="EX191" s="32"/>
      <c r="EY191" s="32"/>
      <c r="EZ191" s="32"/>
      <c r="FA191" s="32"/>
    </row>
    <row r="192" spans="151:157">
      <c r="EU192" s="29" t="s">
        <v>533</v>
      </c>
      <c r="EV192" s="30" t="s">
        <v>534</v>
      </c>
      <c r="EW192" s="32"/>
      <c r="EX192" s="32"/>
      <c r="EY192" s="32"/>
      <c r="EZ192" s="32"/>
      <c r="FA192" s="32"/>
    </row>
    <row r="193" spans="151:157">
      <c r="EU193" s="29" t="s">
        <v>535</v>
      </c>
      <c r="EV193" s="30" t="s">
        <v>536</v>
      </c>
      <c r="EW193" s="32"/>
      <c r="EX193" s="32"/>
      <c r="EY193" s="32"/>
      <c r="EZ193" s="32"/>
      <c r="FA193" s="32"/>
    </row>
    <row r="194" spans="151:157">
      <c r="EU194" s="29" t="s">
        <v>537</v>
      </c>
      <c r="EV194" s="30" t="s">
        <v>538</v>
      </c>
      <c r="EW194" s="32"/>
      <c r="EX194" s="32"/>
      <c r="EY194" s="32"/>
      <c r="EZ194" s="32"/>
      <c r="FA194" s="32"/>
    </row>
    <row r="195" spans="151:157">
      <c r="EU195" s="29" t="s">
        <v>539</v>
      </c>
      <c r="EV195" s="30" t="s">
        <v>540</v>
      </c>
      <c r="EW195" s="32"/>
      <c r="EX195" s="32"/>
      <c r="EY195" s="32"/>
      <c r="EZ195" s="32"/>
      <c r="FA195" s="32"/>
    </row>
    <row r="196" spans="151:157">
      <c r="EU196" s="29" t="s">
        <v>541</v>
      </c>
      <c r="EV196" s="30" t="s">
        <v>542</v>
      </c>
      <c r="EW196" s="32"/>
      <c r="EX196" s="32"/>
      <c r="EY196" s="32"/>
      <c r="EZ196" s="32"/>
      <c r="FA196" s="32"/>
    </row>
    <row r="197" spans="151:157">
      <c r="EU197" s="29" t="s">
        <v>543</v>
      </c>
      <c r="EV197" s="30" t="s">
        <v>544</v>
      </c>
      <c r="EW197" s="32"/>
      <c r="EX197" s="32"/>
      <c r="EY197" s="32"/>
      <c r="EZ197" s="32"/>
      <c r="FA197" s="32"/>
    </row>
    <row r="198" spans="151:157">
      <c r="EU198" s="29" t="s">
        <v>545</v>
      </c>
      <c r="EV198" s="30" t="s">
        <v>546</v>
      </c>
      <c r="EW198" s="32"/>
      <c r="EX198" s="32"/>
      <c r="EY198" s="32"/>
      <c r="EZ198" s="32"/>
      <c r="FA198" s="32"/>
    </row>
    <row r="199" spans="151:157">
      <c r="EU199" s="29" t="s">
        <v>547</v>
      </c>
      <c r="EV199" s="30" t="s">
        <v>548</v>
      </c>
      <c r="EW199" s="32"/>
      <c r="EX199" s="32"/>
      <c r="EY199" s="32"/>
      <c r="EZ199" s="32"/>
      <c r="FA199" s="32"/>
    </row>
    <row r="200" spans="151:157">
      <c r="EU200" s="29" t="s">
        <v>549</v>
      </c>
      <c r="EV200" s="30" t="s">
        <v>550</v>
      </c>
      <c r="EW200" s="32"/>
      <c r="EX200" s="32"/>
      <c r="EY200" s="32"/>
      <c r="EZ200" s="32"/>
      <c r="FA200" s="32"/>
    </row>
    <row r="201" spans="151:157">
      <c r="EU201" s="29" t="s">
        <v>551</v>
      </c>
      <c r="EV201" s="30" t="s">
        <v>552</v>
      </c>
      <c r="EW201" s="32"/>
      <c r="EX201" s="32"/>
      <c r="EY201" s="32"/>
      <c r="EZ201" s="32"/>
      <c r="FA201" s="32"/>
    </row>
    <row r="202" spans="151:157">
      <c r="EU202" s="29" t="s">
        <v>553</v>
      </c>
      <c r="EV202" s="30" t="s">
        <v>554</v>
      </c>
      <c r="EW202" s="32"/>
      <c r="EX202" s="32"/>
      <c r="EY202" s="32"/>
      <c r="EZ202" s="32"/>
      <c r="FA202" s="32"/>
    </row>
    <row r="203" spans="151:157">
      <c r="EU203" s="29" t="s">
        <v>555</v>
      </c>
      <c r="EV203" s="30" t="s">
        <v>556</v>
      </c>
      <c r="EW203" s="32"/>
      <c r="EX203" s="32"/>
      <c r="EY203" s="32"/>
      <c r="EZ203" s="32"/>
      <c r="FA203" s="32"/>
    </row>
    <row r="204" spans="151:157">
      <c r="EU204" s="29" t="s">
        <v>557</v>
      </c>
      <c r="EV204" s="30" t="s">
        <v>558</v>
      </c>
      <c r="EW204" s="32"/>
      <c r="EX204" s="32"/>
      <c r="EY204" s="32"/>
      <c r="EZ204" s="32"/>
      <c r="FA204" s="32"/>
    </row>
    <row r="205" spans="151:157">
      <c r="EU205" s="29" t="s">
        <v>559</v>
      </c>
      <c r="EV205" s="30" t="s">
        <v>560</v>
      </c>
      <c r="EW205" s="32"/>
      <c r="EX205" s="32"/>
      <c r="EY205" s="32"/>
      <c r="EZ205" s="32"/>
      <c r="FA205" s="32"/>
    </row>
    <row r="206" spans="151:157">
      <c r="EU206" s="29" t="s">
        <v>561</v>
      </c>
      <c r="EV206" s="30" t="s">
        <v>562</v>
      </c>
      <c r="EW206" s="32"/>
      <c r="EX206" s="32"/>
      <c r="EY206" s="32"/>
      <c r="EZ206" s="32"/>
      <c r="FA206" s="32"/>
    </row>
    <row r="207" spans="151:157">
      <c r="EU207" s="29" t="s">
        <v>563</v>
      </c>
      <c r="EV207" s="30" t="s">
        <v>564</v>
      </c>
      <c r="EW207" s="32"/>
      <c r="EX207" s="32"/>
      <c r="EY207" s="32"/>
      <c r="EZ207" s="32"/>
      <c r="FA207" s="32"/>
    </row>
    <row r="208" spans="151:157">
      <c r="EU208" s="29" t="s">
        <v>565</v>
      </c>
      <c r="EV208" s="30" t="s">
        <v>566</v>
      </c>
      <c r="EW208" s="32"/>
      <c r="EX208" s="32"/>
      <c r="EY208" s="32"/>
      <c r="EZ208" s="32"/>
      <c r="FA208" s="32"/>
    </row>
    <row r="209" spans="151:157">
      <c r="EU209" s="29" t="s">
        <v>567</v>
      </c>
      <c r="EV209" s="30" t="s">
        <v>568</v>
      </c>
      <c r="EW209" s="32"/>
      <c r="EX209" s="32"/>
      <c r="EY209" s="32"/>
      <c r="EZ209" s="32"/>
      <c r="FA209" s="32"/>
    </row>
    <row r="210" spans="151:157">
      <c r="EU210" s="29" t="s">
        <v>569</v>
      </c>
      <c r="EV210" s="30" t="s">
        <v>570</v>
      </c>
      <c r="EW210" s="32"/>
      <c r="EX210" s="32"/>
      <c r="EY210" s="32"/>
      <c r="EZ210" s="32"/>
      <c r="FA210" s="32"/>
    </row>
    <row r="211" spans="151:157">
      <c r="EU211" s="29" t="s">
        <v>571</v>
      </c>
      <c r="EV211" s="30" t="s">
        <v>572</v>
      </c>
      <c r="EW211" s="32"/>
      <c r="EX211" s="32"/>
      <c r="EY211" s="32"/>
      <c r="EZ211" s="32"/>
      <c r="FA211" s="32"/>
    </row>
    <row r="212" spans="151:157">
      <c r="EU212" s="29" t="s">
        <v>573</v>
      </c>
      <c r="EV212" s="30" t="s">
        <v>574</v>
      </c>
      <c r="EW212" s="32"/>
      <c r="EX212" s="32"/>
      <c r="EY212" s="32"/>
      <c r="EZ212" s="32"/>
      <c r="FA212" s="32"/>
    </row>
    <row r="213" spans="151:157">
      <c r="EU213" s="29" t="s">
        <v>575</v>
      </c>
      <c r="EV213" s="30" t="s">
        <v>576</v>
      </c>
      <c r="EW213" s="32"/>
      <c r="EX213" s="32"/>
      <c r="EY213" s="32"/>
      <c r="EZ213" s="32"/>
      <c r="FA213" s="32"/>
    </row>
    <row r="214" spans="151:157">
      <c r="EU214" s="29" t="s">
        <v>577</v>
      </c>
      <c r="EV214" s="30" t="s">
        <v>578</v>
      </c>
      <c r="EW214" s="32"/>
      <c r="EX214" s="32"/>
      <c r="EY214" s="32"/>
      <c r="EZ214" s="32"/>
      <c r="FA214" s="32"/>
    </row>
    <row r="215" spans="151:157">
      <c r="EU215" s="29" t="s">
        <v>579</v>
      </c>
      <c r="EV215" s="30" t="s">
        <v>580</v>
      </c>
      <c r="EW215" s="32"/>
      <c r="EX215" s="32"/>
      <c r="EY215" s="32"/>
      <c r="EZ215" s="32"/>
      <c r="FA215" s="32"/>
    </row>
    <row r="216" spans="151:157">
      <c r="EU216" s="29" t="s">
        <v>581</v>
      </c>
      <c r="EV216" s="30" t="s">
        <v>582</v>
      </c>
      <c r="EW216" s="32"/>
      <c r="EX216" s="32"/>
      <c r="EY216" s="32"/>
      <c r="EZ216" s="32"/>
      <c r="FA216" s="32"/>
    </row>
    <row r="217" spans="151:157">
      <c r="EU217" s="29" t="s">
        <v>583</v>
      </c>
      <c r="EV217" s="30" t="s">
        <v>584</v>
      </c>
      <c r="EW217" s="32"/>
      <c r="EX217" s="32"/>
      <c r="EY217" s="32"/>
      <c r="EZ217" s="32"/>
      <c r="FA217" s="32"/>
    </row>
    <row r="218" spans="151:157">
      <c r="EU218" s="29" t="s">
        <v>585</v>
      </c>
      <c r="EV218" s="30" t="s">
        <v>586</v>
      </c>
      <c r="EW218" s="32"/>
      <c r="EX218" s="32"/>
      <c r="EY218" s="32"/>
      <c r="EZ218" s="32"/>
      <c r="FA218" s="32"/>
    </row>
    <row r="219" spans="151:157">
      <c r="EU219" s="29" t="s">
        <v>587</v>
      </c>
      <c r="EV219" s="30" t="s">
        <v>588</v>
      </c>
      <c r="EW219" s="32"/>
      <c r="EX219" s="32"/>
      <c r="EY219" s="32"/>
      <c r="EZ219" s="32"/>
      <c r="FA219" s="32"/>
    </row>
    <row r="220" spans="151:157">
      <c r="EU220" s="29" t="s">
        <v>589</v>
      </c>
      <c r="EV220" s="30" t="s">
        <v>590</v>
      </c>
      <c r="EW220" s="32"/>
      <c r="EX220" s="32"/>
      <c r="EY220" s="32"/>
      <c r="EZ220" s="32"/>
      <c r="FA220" s="32"/>
    </row>
    <row r="221" spans="151:157">
      <c r="EU221" s="29" t="s">
        <v>591</v>
      </c>
      <c r="EV221" s="30" t="s">
        <v>592</v>
      </c>
      <c r="EW221" s="32"/>
      <c r="EX221" s="32"/>
      <c r="EY221" s="32"/>
      <c r="EZ221" s="32"/>
      <c r="FA221" s="32"/>
    </row>
    <row r="222" spans="151:157">
      <c r="EU222" s="29" t="s">
        <v>593</v>
      </c>
      <c r="EV222" s="30" t="s">
        <v>594</v>
      </c>
      <c r="EW222" s="32"/>
      <c r="EX222" s="32"/>
      <c r="EY222" s="32"/>
      <c r="EZ222" s="32"/>
      <c r="FA222" s="32"/>
    </row>
    <row r="223" spans="151:157">
      <c r="EU223" s="29" t="s">
        <v>595</v>
      </c>
      <c r="EV223" s="30" t="s">
        <v>596</v>
      </c>
      <c r="EW223" s="32"/>
      <c r="EX223" s="32"/>
      <c r="EY223" s="32"/>
      <c r="EZ223" s="32"/>
      <c r="FA223" s="32"/>
    </row>
    <row r="224" spans="151:157">
      <c r="EU224" s="29" t="s">
        <v>597</v>
      </c>
      <c r="EV224" s="30" t="s">
        <v>598</v>
      </c>
      <c r="EW224" s="32"/>
      <c r="EX224" s="32"/>
      <c r="EY224" s="32"/>
      <c r="EZ224" s="32"/>
      <c r="FA224" s="32"/>
    </row>
    <row r="225" spans="151:157">
      <c r="EU225" s="29" t="s">
        <v>599</v>
      </c>
      <c r="EV225" s="30" t="s">
        <v>600</v>
      </c>
      <c r="EW225" s="32"/>
      <c r="EX225" s="32"/>
      <c r="EY225" s="32"/>
      <c r="EZ225" s="32"/>
      <c r="FA225" s="32"/>
    </row>
    <row r="226" spans="151:157">
      <c r="EU226" s="29" t="s">
        <v>601</v>
      </c>
      <c r="EV226" s="30" t="s">
        <v>602</v>
      </c>
      <c r="EW226" s="32"/>
      <c r="EX226" s="32"/>
      <c r="EY226" s="32"/>
      <c r="EZ226" s="32"/>
      <c r="FA226" s="32"/>
    </row>
    <row r="227" spans="151:157">
      <c r="EU227" s="29" t="s">
        <v>603</v>
      </c>
      <c r="EV227" s="30" t="s">
        <v>604</v>
      </c>
      <c r="EW227" s="32"/>
      <c r="EX227" s="32"/>
      <c r="EY227" s="32"/>
      <c r="EZ227" s="32"/>
      <c r="FA227" s="32"/>
    </row>
    <row r="228" spans="151:157">
      <c r="EU228" s="29" t="s">
        <v>605</v>
      </c>
      <c r="EV228" s="30" t="s">
        <v>606</v>
      </c>
      <c r="EW228" s="32"/>
      <c r="EX228" s="32"/>
      <c r="EY228" s="32"/>
      <c r="EZ228" s="32"/>
      <c r="FA228" s="32"/>
    </row>
    <row r="229" spans="151:157">
      <c r="EU229" s="29" t="s">
        <v>607</v>
      </c>
      <c r="EV229" s="30" t="s">
        <v>608</v>
      </c>
      <c r="EW229" s="32"/>
      <c r="EX229" s="32"/>
      <c r="EY229" s="32"/>
      <c r="EZ229" s="32"/>
      <c r="FA229" s="32"/>
    </row>
    <row r="230" spans="151:157">
      <c r="EU230" s="29" t="s">
        <v>609</v>
      </c>
      <c r="EV230" s="30" t="s">
        <v>610</v>
      </c>
      <c r="EW230" s="32"/>
      <c r="EX230" s="32"/>
      <c r="EY230" s="32"/>
      <c r="EZ230" s="32"/>
      <c r="FA230" s="32"/>
    </row>
    <row r="231" spans="151:157">
      <c r="EU231" s="29" t="s">
        <v>611</v>
      </c>
      <c r="EV231" s="30" t="s">
        <v>612</v>
      </c>
      <c r="EW231" s="32"/>
      <c r="EX231" s="32"/>
      <c r="EY231" s="32"/>
      <c r="EZ231" s="32"/>
      <c r="FA231" s="32"/>
    </row>
    <row r="232" spans="151:157">
      <c r="EU232" s="29" t="s">
        <v>613</v>
      </c>
      <c r="EV232" s="30" t="s">
        <v>614</v>
      </c>
      <c r="EW232" s="32"/>
      <c r="EX232" s="32"/>
      <c r="EY232" s="32"/>
      <c r="EZ232" s="32"/>
      <c r="FA232" s="32"/>
    </row>
    <row r="233" spans="151:157">
      <c r="EU233" s="29" t="s">
        <v>615</v>
      </c>
      <c r="EV233" s="30" t="s">
        <v>616</v>
      </c>
      <c r="EW233" s="32"/>
      <c r="EX233" s="32"/>
      <c r="EY233" s="32"/>
      <c r="EZ233" s="32"/>
      <c r="FA233" s="32"/>
    </row>
    <row r="234" spans="151:157">
      <c r="EU234" s="29" t="s">
        <v>617</v>
      </c>
      <c r="EV234" s="30" t="s">
        <v>618</v>
      </c>
      <c r="EW234" s="32"/>
      <c r="EX234" s="32"/>
      <c r="EY234" s="32"/>
      <c r="EZ234" s="32"/>
      <c r="FA234" s="32"/>
    </row>
    <row r="235" spans="151:157">
      <c r="EU235" s="29" t="s">
        <v>619</v>
      </c>
      <c r="EV235" s="30" t="s">
        <v>620</v>
      </c>
      <c r="EW235" s="32"/>
      <c r="EX235" s="32"/>
      <c r="EY235" s="32"/>
      <c r="EZ235" s="32"/>
      <c r="FA235" s="32"/>
    </row>
    <row r="236" spans="151:157">
      <c r="EU236" s="29" t="s">
        <v>621</v>
      </c>
      <c r="EV236" s="30" t="s">
        <v>622</v>
      </c>
      <c r="EW236" s="32"/>
      <c r="EX236" s="32"/>
      <c r="EY236" s="32"/>
      <c r="EZ236" s="32"/>
      <c r="FA236" s="32"/>
    </row>
    <row r="237" spans="151:157">
      <c r="EU237" s="29" t="s">
        <v>623</v>
      </c>
      <c r="EV237" s="30" t="s">
        <v>624</v>
      </c>
      <c r="EW237" s="32"/>
      <c r="EX237" s="32"/>
      <c r="EY237" s="32"/>
      <c r="EZ237" s="32"/>
      <c r="FA237" s="32"/>
    </row>
    <row r="238" spans="151:157">
      <c r="EU238" s="29" t="s">
        <v>625</v>
      </c>
      <c r="EV238" s="30" t="s">
        <v>626</v>
      </c>
      <c r="EW238" s="32"/>
      <c r="EX238" s="32"/>
      <c r="EY238" s="32"/>
      <c r="EZ238" s="32"/>
      <c r="FA238" s="32"/>
    </row>
    <row r="239" spans="151:157">
      <c r="EU239" s="29" t="s">
        <v>627</v>
      </c>
      <c r="EV239" s="30" t="s">
        <v>628</v>
      </c>
      <c r="EW239" s="32"/>
      <c r="EX239" s="32"/>
      <c r="EY239" s="32"/>
      <c r="EZ239" s="32"/>
      <c r="FA239" s="32"/>
    </row>
    <row r="240" spans="151:157">
      <c r="EU240" s="29" t="s">
        <v>629</v>
      </c>
      <c r="EV240" s="30" t="s">
        <v>630</v>
      </c>
      <c r="EW240" s="32"/>
      <c r="EX240" s="32"/>
      <c r="EY240" s="32"/>
      <c r="EZ240" s="32"/>
      <c r="FA240" s="32"/>
    </row>
    <row r="241" spans="151:157">
      <c r="EU241" s="29" t="s">
        <v>631</v>
      </c>
      <c r="EV241" s="30" t="s">
        <v>632</v>
      </c>
      <c r="EW241" s="32"/>
      <c r="EX241" s="32"/>
      <c r="EY241" s="32"/>
      <c r="EZ241" s="32"/>
      <c r="FA241" s="32"/>
    </row>
    <row r="242" spans="151:157">
      <c r="EU242" s="29" t="s">
        <v>633</v>
      </c>
      <c r="EV242" s="30" t="s">
        <v>634</v>
      </c>
      <c r="EW242" s="32"/>
      <c r="EX242" s="32"/>
      <c r="EY242" s="32"/>
      <c r="EZ242" s="32"/>
      <c r="FA242" s="32"/>
    </row>
    <row r="243" spans="151:157">
      <c r="EU243" s="29" t="s">
        <v>635</v>
      </c>
      <c r="EV243" s="30" t="s">
        <v>636</v>
      </c>
      <c r="EW243" s="32"/>
      <c r="EX243" s="32"/>
      <c r="EY243" s="32"/>
      <c r="EZ243" s="32"/>
      <c r="FA243" s="32"/>
    </row>
    <row r="244" spans="151:157">
      <c r="EU244" s="29" t="s">
        <v>637</v>
      </c>
      <c r="EV244" s="30" t="s">
        <v>638</v>
      </c>
      <c r="EW244" s="32"/>
      <c r="EX244" s="32"/>
      <c r="EY244" s="32"/>
      <c r="EZ244" s="32"/>
      <c r="FA244" s="32"/>
    </row>
    <row r="245" spans="151:157">
      <c r="EU245" s="29" t="s">
        <v>639</v>
      </c>
      <c r="EV245" s="30" t="s">
        <v>640</v>
      </c>
      <c r="EW245" s="32"/>
      <c r="EX245" s="32"/>
      <c r="EY245" s="32"/>
      <c r="EZ245" s="32"/>
      <c r="FA245" s="32"/>
    </row>
    <row r="246" spans="151:157">
      <c r="EU246" s="29" t="s">
        <v>641</v>
      </c>
      <c r="EV246" s="30" t="s">
        <v>642</v>
      </c>
      <c r="EW246" s="32"/>
      <c r="EX246" s="32"/>
      <c r="EY246" s="32"/>
      <c r="EZ246" s="32"/>
      <c r="FA246" s="32"/>
    </row>
    <row r="247" spans="151:157">
      <c r="EU247" s="29" t="s">
        <v>643</v>
      </c>
      <c r="EV247" s="30" t="s">
        <v>644</v>
      </c>
      <c r="EW247" s="32"/>
      <c r="EX247" s="32"/>
      <c r="EY247" s="32"/>
      <c r="EZ247" s="32"/>
      <c r="FA247" s="32"/>
    </row>
    <row r="248" spans="151:157">
      <c r="EU248" s="29" t="s">
        <v>645</v>
      </c>
      <c r="EV248" s="30" t="s">
        <v>646</v>
      </c>
      <c r="EW248" s="32"/>
      <c r="EX248" s="32"/>
      <c r="EY248" s="32"/>
      <c r="EZ248" s="32"/>
      <c r="FA248" s="32"/>
    </row>
    <row r="249" spans="151:157">
      <c r="EU249" s="29" t="s">
        <v>647</v>
      </c>
      <c r="EV249" s="30" t="s">
        <v>648</v>
      </c>
      <c r="EW249" s="32"/>
      <c r="EX249" s="32"/>
      <c r="EY249" s="32"/>
      <c r="EZ249" s="32"/>
      <c r="FA249" s="32"/>
    </row>
    <row r="250" spans="151:157">
      <c r="EU250" s="29" t="s">
        <v>649</v>
      </c>
      <c r="EV250" s="30" t="s">
        <v>650</v>
      </c>
      <c r="EW250" s="32"/>
      <c r="EX250" s="32"/>
      <c r="EY250" s="32"/>
      <c r="EZ250" s="32"/>
      <c r="FA250" s="32"/>
    </row>
    <row r="251" spans="151:157">
      <c r="EU251" s="29" t="s">
        <v>651</v>
      </c>
      <c r="EV251" s="30" t="s">
        <v>652</v>
      </c>
      <c r="EW251" s="32"/>
      <c r="EX251" s="32"/>
      <c r="EY251" s="32"/>
      <c r="EZ251" s="32"/>
      <c r="FA251" s="32"/>
    </row>
    <row r="252" spans="151:157">
      <c r="EU252" s="29" t="s">
        <v>653</v>
      </c>
      <c r="EV252" s="30" t="s">
        <v>654</v>
      </c>
      <c r="EW252" s="32"/>
      <c r="EX252" s="32"/>
      <c r="EY252" s="32"/>
      <c r="EZ252" s="32"/>
      <c r="FA252" s="32"/>
    </row>
    <row r="253" spans="151:157">
      <c r="EU253" s="29" t="s">
        <v>655</v>
      </c>
      <c r="EV253" s="30" t="s">
        <v>656</v>
      </c>
      <c r="EW253" s="32"/>
      <c r="EX253" s="32"/>
      <c r="EY253" s="32"/>
      <c r="EZ253" s="32"/>
      <c r="FA253" s="32"/>
    </row>
    <row r="254" spans="151:157">
      <c r="EU254" s="29" t="s">
        <v>657</v>
      </c>
      <c r="EV254" s="30" t="s">
        <v>658</v>
      </c>
      <c r="EW254" s="32"/>
      <c r="EX254" s="32"/>
      <c r="EY254" s="32"/>
      <c r="EZ254" s="32"/>
      <c r="FA254" s="32"/>
    </row>
    <row r="255" spans="151:157">
      <c r="EU255" s="29" t="s">
        <v>659</v>
      </c>
      <c r="EV255" s="30" t="s">
        <v>660</v>
      </c>
      <c r="EW255" s="32"/>
      <c r="EX255" s="32"/>
      <c r="EY255" s="32"/>
      <c r="EZ255" s="32"/>
      <c r="FA255" s="32"/>
    </row>
    <row r="256" spans="151:157">
      <c r="EU256" s="29" t="s">
        <v>661</v>
      </c>
      <c r="EV256" s="30" t="s">
        <v>662</v>
      </c>
      <c r="EW256" s="32"/>
      <c r="EX256" s="32"/>
      <c r="EY256" s="32"/>
      <c r="EZ256" s="32"/>
      <c r="FA256" s="32"/>
    </row>
    <row r="257" spans="151:157">
      <c r="EU257" s="29" t="s">
        <v>663</v>
      </c>
      <c r="EV257" s="30" t="s">
        <v>664</v>
      </c>
      <c r="EW257" s="32"/>
      <c r="EX257" s="32"/>
      <c r="EY257" s="32"/>
      <c r="EZ257" s="32"/>
      <c r="FA257" s="32"/>
    </row>
    <row r="258" spans="151:157">
      <c r="EU258" s="29" t="s">
        <v>665</v>
      </c>
      <c r="EV258" s="30" t="s">
        <v>666</v>
      </c>
      <c r="EW258" s="32"/>
      <c r="EX258" s="32"/>
      <c r="EY258" s="32"/>
      <c r="EZ258" s="32"/>
      <c r="FA258" s="32"/>
    </row>
    <row r="259" spans="151:157">
      <c r="EU259" s="29" t="s">
        <v>667</v>
      </c>
      <c r="EV259" s="30" t="s">
        <v>668</v>
      </c>
      <c r="EW259" s="32"/>
      <c r="EX259" s="32"/>
      <c r="EY259" s="32"/>
      <c r="EZ259" s="32"/>
      <c r="FA259" s="32"/>
    </row>
    <row r="260" spans="151:157">
      <c r="EU260" s="29" t="s">
        <v>669</v>
      </c>
      <c r="EV260" s="30" t="s">
        <v>670</v>
      </c>
      <c r="EW260" s="32"/>
      <c r="EX260" s="32"/>
      <c r="EY260" s="32"/>
      <c r="EZ260" s="32"/>
      <c r="FA260" s="32"/>
    </row>
    <row r="261" spans="151:157">
      <c r="EU261" s="29" t="s">
        <v>671</v>
      </c>
      <c r="EV261" s="30" t="s">
        <v>672</v>
      </c>
      <c r="EW261" s="32"/>
      <c r="EX261" s="32"/>
      <c r="EY261" s="32"/>
      <c r="EZ261" s="32"/>
      <c r="FA261" s="32"/>
    </row>
    <row r="262" spans="151:157">
      <c r="EU262" s="29" t="s">
        <v>673</v>
      </c>
      <c r="EV262" s="30" t="s">
        <v>674</v>
      </c>
      <c r="EW262" s="32"/>
      <c r="EX262" s="32"/>
      <c r="EY262" s="32"/>
      <c r="EZ262" s="32"/>
      <c r="FA262" s="32"/>
    </row>
    <row r="263" spans="151:157">
      <c r="EU263" s="29" t="s">
        <v>675</v>
      </c>
      <c r="EV263" s="30" t="s">
        <v>676</v>
      </c>
      <c r="EW263" s="32"/>
      <c r="EX263" s="32"/>
      <c r="EY263" s="32"/>
      <c r="EZ263" s="32"/>
      <c r="FA263" s="32"/>
    </row>
    <row r="264" spans="151:157">
      <c r="EU264" s="29" t="s">
        <v>677</v>
      </c>
      <c r="EV264" s="30" t="s">
        <v>678</v>
      </c>
      <c r="EW264" s="32"/>
      <c r="EX264" s="32"/>
      <c r="EY264" s="32"/>
      <c r="EZ264" s="32"/>
      <c r="FA264" s="32"/>
    </row>
    <row r="265" spans="151:157">
      <c r="EU265" s="29" t="s">
        <v>679</v>
      </c>
      <c r="EV265" s="30" t="s">
        <v>680</v>
      </c>
      <c r="EW265" s="32"/>
      <c r="EX265" s="32"/>
      <c r="EY265" s="32"/>
      <c r="EZ265" s="32"/>
      <c r="FA265" s="32"/>
    </row>
    <row r="266" spans="151:157">
      <c r="EU266" s="29" t="s">
        <v>681</v>
      </c>
      <c r="EV266" s="30" t="s">
        <v>524</v>
      </c>
      <c r="EW266" s="32"/>
      <c r="EX266" s="32"/>
      <c r="EY266" s="32"/>
      <c r="EZ266" s="32"/>
      <c r="FA266" s="32"/>
    </row>
    <row r="267" spans="151:157">
      <c r="EU267" s="29" t="s">
        <v>682</v>
      </c>
      <c r="EV267" s="30" t="s">
        <v>683</v>
      </c>
      <c r="EW267" s="32"/>
      <c r="EX267" s="32"/>
      <c r="EY267" s="32"/>
      <c r="EZ267" s="32"/>
      <c r="FA267" s="32"/>
    </row>
    <row r="268" spans="151:157">
      <c r="EU268" s="29" t="s">
        <v>684</v>
      </c>
      <c r="EV268" s="30" t="s">
        <v>685</v>
      </c>
      <c r="EW268" s="32"/>
      <c r="EX268" s="32"/>
      <c r="EY268" s="32"/>
      <c r="EZ268" s="32"/>
      <c r="FA268" s="32"/>
    </row>
    <row r="269" spans="151:157">
      <c r="EU269" s="29" t="s">
        <v>686</v>
      </c>
      <c r="EV269" s="30" t="s">
        <v>687</v>
      </c>
      <c r="EW269" s="32"/>
      <c r="EX269" s="32"/>
      <c r="EY269" s="32"/>
      <c r="EZ269" s="32"/>
      <c r="FA269" s="32"/>
    </row>
    <row r="270" spans="151:157">
      <c r="EU270" s="29" t="s">
        <v>688</v>
      </c>
      <c r="EV270" s="30" t="s">
        <v>689</v>
      </c>
      <c r="EW270" s="32"/>
      <c r="EX270" s="32"/>
      <c r="EY270" s="32"/>
      <c r="EZ270" s="32"/>
      <c r="FA270" s="32"/>
    </row>
    <row r="271" spans="151:157">
      <c r="EU271" s="29" t="s">
        <v>690</v>
      </c>
      <c r="EV271" s="30" t="s">
        <v>691</v>
      </c>
      <c r="EW271" s="32"/>
      <c r="EX271" s="32"/>
      <c r="EY271" s="32"/>
      <c r="EZ271" s="32"/>
      <c r="FA271" s="32"/>
    </row>
    <row r="272" spans="151:157">
      <c r="EU272" s="29" t="s">
        <v>692</v>
      </c>
      <c r="EV272" s="30" t="s">
        <v>693</v>
      </c>
      <c r="EW272" s="32"/>
      <c r="EX272" s="32"/>
      <c r="EY272" s="32"/>
      <c r="EZ272" s="32"/>
      <c r="FA272" s="32"/>
    </row>
    <row r="273" spans="151:157">
      <c r="EU273" s="29" t="s">
        <v>694</v>
      </c>
      <c r="EV273" s="30" t="s">
        <v>695</v>
      </c>
      <c r="EW273" s="32"/>
      <c r="EX273" s="32"/>
      <c r="EY273" s="32"/>
      <c r="EZ273" s="32"/>
      <c r="FA273" s="32"/>
    </row>
    <row r="274" spans="151:157">
      <c r="EU274" s="29" t="s">
        <v>696</v>
      </c>
      <c r="EV274" s="30" t="s">
        <v>697</v>
      </c>
      <c r="EW274" s="32"/>
      <c r="EX274" s="32"/>
      <c r="EY274" s="32"/>
      <c r="EZ274" s="32"/>
      <c r="FA274" s="32"/>
    </row>
    <row r="275" spans="151:157">
      <c r="EU275" s="29" t="s">
        <v>698</v>
      </c>
      <c r="EV275" s="30" t="s">
        <v>699</v>
      </c>
      <c r="EW275" s="32"/>
      <c r="EX275" s="32"/>
      <c r="EY275" s="32"/>
      <c r="EZ275" s="32"/>
      <c r="FA275" s="32"/>
    </row>
    <row r="276" spans="151:157">
      <c r="EU276" s="29" t="s">
        <v>700</v>
      </c>
      <c r="EV276" s="30" t="s">
        <v>701</v>
      </c>
      <c r="EW276" s="32"/>
      <c r="EX276" s="32"/>
      <c r="EY276" s="32"/>
      <c r="EZ276" s="32"/>
      <c r="FA276" s="32"/>
    </row>
    <row r="277" spans="151:157">
      <c r="EU277" s="29" t="s">
        <v>702</v>
      </c>
      <c r="EV277" s="30" t="s">
        <v>703</v>
      </c>
      <c r="EW277" s="32"/>
      <c r="EX277" s="32"/>
      <c r="EY277" s="32"/>
      <c r="EZ277" s="32"/>
      <c r="FA277" s="32"/>
    </row>
    <row r="278" spans="151:157">
      <c r="EU278" s="29" t="s">
        <v>704</v>
      </c>
      <c r="EV278" s="30" t="s">
        <v>705</v>
      </c>
      <c r="EW278" s="32"/>
      <c r="EX278" s="32"/>
      <c r="EY278" s="32"/>
      <c r="EZ278" s="32"/>
      <c r="FA278" s="32"/>
    </row>
    <row r="279" spans="151:157">
      <c r="EU279" s="29" t="s">
        <v>706</v>
      </c>
      <c r="EV279" s="30" t="s">
        <v>707</v>
      </c>
      <c r="EW279" s="32"/>
      <c r="EX279" s="32"/>
      <c r="EY279" s="32"/>
      <c r="EZ279" s="32"/>
      <c r="FA279" s="32"/>
    </row>
    <row r="280" spans="151:157">
      <c r="EU280" s="29" t="s">
        <v>708</v>
      </c>
      <c r="EV280" s="30" t="s">
        <v>709</v>
      </c>
      <c r="EW280" s="32"/>
      <c r="EX280" s="32"/>
      <c r="EY280" s="32"/>
      <c r="EZ280" s="32"/>
      <c r="FA280" s="32"/>
    </row>
    <row r="281" spans="151:157">
      <c r="EU281" s="29" t="s">
        <v>710</v>
      </c>
      <c r="EV281" s="30" t="s">
        <v>711</v>
      </c>
      <c r="EW281" s="32"/>
      <c r="EX281" s="32"/>
      <c r="EY281" s="32"/>
      <c r="EZ281" s="32"/>
      <c r="FA281" s="32"/>
    </row>
    <row r="282" spans="151:157">
      <c r="EU282" s="29" t="s">
        <v>712</v>
      </c>
      <c r="EV282" s="30" t="s">
        <v>713</v>
      </c>
      <c r="EW282" s="32"/>
      <c r="EX282" s="32"/>
      <c r="EY282" s="32"/>
      <c r="EZ282" s="32"/>
      <c r="FA282" s="32"/>
    </row>
    <row r="283" spans="151:157">
      <c r="EU283" s="29" t="s">
        <v>714</v>
      </c>
      <c r="EV283" s="30" t="s">
        <v>715</v>
      </c>
      <c r="EW283" s="32"/>
      <c r="EX283" s="32"/>
      <c r="EY283" s="32"/>
      <c r="EZ283" s="32"/>
      <c r="FA283" s="32"/>
    </row>
    <row r="284" spans="151:157">
      <c r="EU284" s="29" t="s">
        <v>716</v>
      </c>
      <c r="EV284" s="30" t="s">
        <v>717</v>
      </c>
      <c r="EW284" s="32"/>
      <c r="EX284" s="32"/>
      <c r="EY284" s="32"/>
      <c r="EZ284" s="32"/>
      <c r="FA284" s="32"/>
    </row>
    <row r="285" spans="151:157">
      <c r="EU285" s="29" t="s">
        <v>718</v>
      </c>
      <c r="EV285" s="30" t="s">
        <v>719</v>
      </c>
      <c r="EW285" s="32"/>
      <c r="EX285" s="32"/>
      <c r="EY285" s="32"/>
      <c r="EZ285" s="32"/>
      <c r="FA285" s="32"/>
    </row>
    <row r="286" spans="151:157">
      <c r="EU286" s="29" t="s">
        <v>720</v>
      </c>
      <c r="EV286" s="30" t="s">
        <v>721</v>
      </c>
      <c r="EW286" s="32"/>
      <c r="EX286" s="32"/>
      <c r="EY286" s="32"/>
      <c r="EZ286" s="32"/>
      <c r="FA286" s="32"/>
    </row>
    <row r="287" spans="151:157">
      <c r="EU287" s="29" t="s">
        <v>722</v>
      </c>
      <c r="EV287" s="30" t="s">
        <v>723</v>
      </c>
      <c r="EW287" s="32"/>
      <c r="EX287" s="32"/>
      <c r="EY287" s="32"/>
      <c r="EZ287" s="32"/>
      <c r="FA287" s="32"/>
    </row>
    <row r="288" spans="151:157">
      <c r="EU288" s="29" t="s">
        <v>724</v>
      </c>
      <c r="EV288" s="30" t="s">
        <v>725</v>
      </c>
      <c r="EW288" s="32"/>
      <c r="EX288" s="32"/>
      <c r="EY288" s="32"/>
      <c r="EZ288" s="32"/>
      <c r="FA288" s="32"/>
    </row>
    <row r="289" spans="151:157">
      <c r="EU289" s="29" t="s">
        <v>726</v>
      </c>
      <c r="EV289" s="30" t="s">
        <v>727</v>
      </c>
      <c r="EW289" s="32"/>
      <c r="EX289" s="32"/>
      <c r="EY289" s="32"/>
      <c r="EZ289" s="32"/>
      <c r="FA289" s="32"/>
    </row>
    <row r="290" spans="151:157">
      <c r="EU290" s="29" t="s">
        <v>728</v>
      </c>
      <c r="EV290" s="30" t="s">
        <v>729</v>
      </c>
      <c r="EW290" s="32"/>
      <c r="EX290" s="32"/>
      <c r="EY290" s="32"/>
      <c r="EZ290" s="32"/>
      <c r="FA290" s="32"/>
    </row>
    <row r="291" spans="151:157">
      <c r="EU291" s="29" t="s">
        <v>730</v>
      </c>
      <c r="EV291" s="30" t="s">
        <v>731</v>
      </c>
      <c r="EW291" s="32"/>
      <c r="EX291" s="32"/>
      <c r="EY291" s="32"/>
      <c r="EZ291" s="32"/>
      <c r="FA291" s="32"/>
    </row>
    <row r="292" spans="151:157">
      <c r="EU292" s="29" t="s">
        <v>732</v>
      </c>
      <c r="EV292" s="30" t="s">
        <v>733</v>
      </c>
      <c r="EW292" s="32"/>
      <c r="EX292" s="32"/>
      <c r="EY292" s="32"/>
      <c r="EZ292" s="32"/>
      <c r="FA292" s="32"/>
    </row>
    <row r="293" spans="151:157">
      <c r="EU293" s="29" t="s">
        <v>734</v>
      </c>
      <c r="EV293" s="30" t="s">
        <v>735</v>
      </c>
      <c r="EW293" s="32"/>
      <c r="EX293" s="32"/>
      <c r="EY293" s="32"/>
      <c r="EZ293" s="32"/>
      <c r="FA293" s="32"/>
    </row>
    <row r="294" spans="151:157">
      <c r="EU294" s="29" t="s">
        <v>736</v>
      </c>
      <c r="EV294" s="30" t="s">
        <v>737</v>
      </c>
      <c r="EW294" s="32"/>
      <c r="EX294" s="32"/>
      <c r="EY294" s="32"/>
      <c r="EZ294" s="32"/>
      <c r="FA294" s="32"/>
    </row>
    <row r="295" spans="151:157">
      <c r="EU295" s="29" t="s">
        <v>738</v>
      </c>
      <c r="EV295" s="30" t="s">
        <v>739</v>
      </c>
      <c r="EW295" s="32"/>
      <c r="EX295" s="32"/>
      <c r="EY295" s="32"/>
      <c r="EZ295" s="32"/>
      <c r="FA295" s="32"/>
    </row>
    <row r="296" spans="151:157">
      <c r="EU296" s="29" t="s">
        <v>740</v>
      </c>
      <c r="EV296" s="30" t="s">
        <v>741</v>
      </c>
      <c r="EW296" s="32"/>
      <c r="EX296" s="32"/>
      <c r="EY296" s="32"/>
      <c r="EZ296" s="32"/>
      <c r="FA296" s="32"/>
    </row>
    <row r="297" spans="151:157">
      <c r="EU297" s="29" t="s">
        <v>742</v>
      </c>
      <c r="EV297" s="30" t="s">
        <v>743</v>
      </c>
      <c r="EW297" s="32"/>
      <c r="EX297" s="32"/>
      <c r="EY297" s="32"/>
      <c r="EZ297" s="32"/>
      <c r="FA297" s="32"/>
    </row>
    <row r="298" spans="151:157">
      <c r="EU298" s="29" t="s">
        <v>744</v>
      </c>
      <c r="EV298" s="30" t="s">
        <v>745</v>
      </c>
      <c r="EW298" s="32"/>
      <c r="EX298" s="32"/>
      <c r="EY298" s="32"/>
      <c r="EZ298" s="32"/>
      <c r="FA298" s="32"/>
    </row>
    <row r="299" spans="151:157">
      <c r="EU299" s="29" t="s">
        <v>746</v>
      </c>
      <c r="EV299" s="30" t="s">
        <v>747</v>
      </c>
      <c r="EW299" s="32"/>
      <c r="EX299" s="32"/>
      <c r="EY299" s="32"/>
      <c r="EZ299" s="32"/>
      <c r="FA299" s="32"/>
    </row>
    <row r="300" spans="151:157">
      <c r="EU300" s="29" t="s">
        <v>748</v>
      </c>
      <c r="EV300" s="30" t="s">
        <v>749</v>
      </c>
      <c r="EW300" s="32"/>
      <c r="EX300" s="32"/>
      <c r="EY300" s="32"/>
      <c r="EZ300" s="32"/>
      <c r="FA300" s="32"/>
    </row>
    <row r="301" spans="151:157">
      <c r="EU301" s="29" t="s">
        <v>750</v>
      </c>
      <c r="EV301" s="30" t="s">
        <v>751</v>
      </c>
      <c r="EW301" s="32"/>
      <c r="EX301" s="32"/>
      <c r="EY301" s="32"/>
      <c r="EZ301" s="32"/>
      <c r="FA301" s="32"/>
    </row>
    <row r="302" spans="151:157">
      <c r="EU302" s="29" t="s">
        <v>752</v>
      </c>
      <c r="EV302" s="30" t="s">
        <v>753</v>
      </c>
      <c r="EW302" s="32"/>
      <c r="EX302" s="32"/>
      <c r="EY302" s="32"/>
      <c r="EZ302" s="32"/>
      <c r="FA302" s="32"/>
    </row>
    <row r="303" spans="151:157">
      <c r="EU303" s="29" t="s">
        <v>754</v>
      </c>
      <c r="EV303" s="30" t="s">
        <v>755</v>
      </c>
      <c r="EW303" s="32"/>
      <c r="EX303" s="32"/>
      <c r="EY303" s="32"/>
      <c r="EZ303" s="32"/>
      <c r="FA303" s="32"/>
    </row>
    <row r="304" spans="151:157">
      <c r="EU304" s="29" t="s">
        <v>756</v>
      </c>
      <c r="EV304" s="30" t="s">
        <v>757</v>
      </c>
      <c r="EW304" s="32"/>
      <c r="EX304" s="32"/>
      <c r="EY304" s="32"/>
      <c r="EZ304" s="32"/>
      <c r="FA304" s="32"/>
    </row>
    <row r="305" spans="151:157">
      <c r="EU305" s="29" t="s">
        <v>758</v>
      </c>
      <c r="EV305" s="30" t="s">
        <v>759</v>
      </c>
      <c r="EW305" s="32"/>
      <c r="EX305" s="32"/>
      <c r="EY305" s="32"/>
      <c r="EZ305" s="32"/>
      <c r="FA305" s="32"/>
    </row>
    <row r="306" spans="151:157">
      <c r="EU306" s="29" t="s">
        <v>760</v>
      </c>
      <c r="EV306" s="30" t="s">
        <v>761</v>
      </c>
      <c r="EW306" s="32"/>
      <c r="EX306" s="32"/>
      <c r="EY306" s="32"/>
      <c r="EZ306" s="32"/>
      <c r="FA306" s="32"/>
    </row>
    <row r="307" spans="151:157">
      <c r="EU307" s="29" t="s">
        <v>762</v>
      </c>
      <c r="EV307" s="30" t="s">
        <v>763</v>
      </c>
      <c r="EW307" s="32"/>
      <c r="EX307" s="32"/>
      <c r="EY307" s="32"/>
      <c r="EZ307" s="32"/>
      <c r="FA307" s="32"/>
    </row>
    <row r="308" spans="151:157">
      <c r="EU308" s="29" t="s">
        <v>764</v>
      </c>
      <c r="EV308" s="30" t="s">
        <v>765</v>
      </c>
      <c r="EW308" s="32"/>
      <c r="EX308" s="32"/>
      <c r="EY308" s="32"/>
      <c r="EZ308" s="32"/>
      <c r="FA308" s="32"/>
    </row>
    <row r="309" spans="151:157">
      <c r="EU309" s="29" t="s">
        <v>766</v>
      </c>
      <c r="EV309" s="30" t="s">
        <v>767</v>
      </c>
      <c r="EW309" s="32"/>
      <c r="EX309" s="32"/>
      <c r="EY309" s="32"/>
      <c r="EZ309" s="32"/>
      <c r="FA309" s="32"/>
    </row>
    <row r="310" spans="151:157">
      <c r="EU310" s="29" t="s">
        <v>768</v>
      </c>
      <c r="EV310" s="30" t="s">
        <v>769</v>
      </c>
      <c r="EW310" s="32"/>
      <c r="EX310" s="32"/>
      <c r="EY310" s="32"/>
      <c r="EZ310" s="32"/>
      <c r="FA310" s="32"/>
    </row>
    <row r="311" spans="151:157">
      <c r="EU311" s="29" t="s">
        <v>770</v>
      </c>
      <c r="EV311" s="30" t="s">
        <v>771</v>
      </c>
      <c r="EW311" s="32"/>
      <c r="EX311" s="32"/>
      <c r="EY311" s="32"/>
      <c r="EZ311" s="32"/>
      <c r="FA311" s="32"/>
    </row>
    <row r="312" spans="151:157">
      <c r="EU312" s="29" t="s">
        <v>772</v>
      </c>
      <c r="EV312" s="30" t="s">
        <v>773</v>
      </c>
      <c r="EW312" s="32"/>
      <c r="EX312" s="32"/>
      <c r="EY312" s="32"/>
      <c r="EZ312" s="32"/>
      <c r="FA312" s="32"/>
    </row>
    <row r="313" spans="151:157">
      <c r="EU313" s="29" t="s">
        <v>774</v>
      </c>
      <c r="EV313" s="30" t="s">
        <v>775</v>
      </c>
      <c r="EW313" s="32"/>
      <c r="EX313" s="32"/>
      <c r="EY313" s="32"/>
      <c r="EZ313" s="32"/>
      <c r="FA313" s="32"/>
    </row>
    <row r="314" spans="151:157">
      <c r="EU314" s="29" t="s">
        <v>776</v>
      </c>
      <c r="EV314" s="30" t="s">
        <v>777</v>
      </c>
      <c r="EW314" s="32"/>
      <c r="EX314" s="32"/>
      <c r="EY314" s="32"/>
      <c r="EZ314" s="32"/>
      <c r="FA314" s="32"/>
    </row>
    <row r="315" spans="151:157">
      <c r="EU315" s="29" t="s">
        <v>778</v>
      </c>
      <c r="EV315" s="30" t="s">
        <v>779</v>
      </c>
      <c r="EW315" s="32"/>
      <c r="EX315" s="32"/>
      <c r="EY315" s="32"/>
      <c r="EZ315" s="32"/>
      <c r="FA315" s="32"/>
    </row>
    <row r="316" spans="151:157">
      <c r="EU316" s="29" t="s">
        <v>780</v>
      </c>
      <c r="EV316" s="30" t="s">
        <v>781</v>
      </c>
      <c r="EW316" s="32"/>
      <c r="EX316" s="32"/>
      <c r="EY316" s="32"/>
      <c r="EZ316" s="32"/>
      <c r="FA316" s="32"/>
    </row>
    <row r="317" spans="151:157">
      <c r="EU317" s="29" t="s">
        <v>782</v>
      </c>
      <c r="EV317" s="30" t="s">
        <v>783</v>
      </c>
      <c r="EW317" s="32"/>
      <c r="EX317" s="32"/>
      <c r="EY317" s="32"/>
      <c r="EZ317" s="32"/>
      <c r="FA317" s="32"/>
    </row>
    <row r="318" spans="151:157">
      <c r="EU318" s="29" t="s">
        <v>784</v>
      </c>
      <c r="EV318" s="30" t="s">
        <v>785</v>
      </c>
      <c r="EW318" s="32"/>
      <c r="EX318" s="32"/>
      <c r="EY318" s="32"/>
      <c r="EZ318" s="32"/>
      <c r="FA318" s="32"/>
    </row>
    <row r="319" spans="151:157">
      <c r="EU319" s="29" t="s">
        <v>786</v>
      </c>
      <c r="EV319" s="30" t="s">
        <v>787</v>
      </c>
      <c r="EW319" s="32"/>
      <c r="EX319" s="32"/>
      <c r="EY319" s="32"/>
      <c r="EZ319" s="32"/>
      <c r="FA319" s="32"/>
    </row>
    <row r="320" spans="151:157">
      <c r="EU320" s="29" t="s">
        <v>788</v>
      </c>
      <c r="EV320" s="30" t="s">
        <v>789</v>
      </c>
      <c r="EW320" s="32"/>
      <c r="EX320" s="32"/>
      <c r="EY320" s="32"/>
      <c r="EZ320" s="32"/>
      <c r="FA320" s="32"/>
    </row>
    <row r="321" spans="151:157">
      <c r="EU321" s="29" t="s">
        <v>790</v>
      </c>
      <c r="EV321" s="30" t="s">
        <v>791</v>
      </c>
      <c r="EW321" s="32"/>
      <c r="EX321" s="32"/>
      <c r="EY321" s="32"/>
      <c r="EZ321" s="32"/>
      <c r="FA321" s="32"/>
    </row>
    <row r="322" spans="151:157">
      <c r="EU322" s="29" t="s">
        <v>792</v>
      </c>
      <c r="EV322" s="30" t="s">
        <v>793</v>
      </c>
      <c r="EW322" s="32"/>
      <c r="EX322" s="32"/>
      <c r="EY322" s="32"/>
      <c r="EZ322" s="32"/>
      <c r="FA322" s="32"/>
    </row>
    <row r="323" spans="151:157">
      <c r="EU323" s="29" t="s">
        <v>794</v>
      </c>
      <c r="EV323" s="30" t="s">
        <v>795</v>
      </c>
      <c r="EW323" s="32"/>
      <c r="EX323" s="32"/>
      <c r="EY323" s="32"/>
      <c r="EZ323" s="32"/>
      <c r="FA323" s="32"/>
    </row>
    <row r="324" spans="151:157">
      <c r="EU324" s="29" t="s">
        <v>796</v>
      </c>
      <c r="EV324" s="30" t="s">
        <v>797</v>
      </c>
      <c r="EW324" s="32"/>
      <c r="EX324" s="32"/>
      <c r="EY324" s="32"/>
      <c r="EZ324" s="32"/>
      <c r="FA324" s="32"/>
    </row>
    <row r="325" spans="151:157">
      <c r="EU325" s="29" t="s">
        <v>798</v>
      </c>
      <c r="EV325" s="30" t="s">
        <v>799</v>
      </c>
      <c r="EW325" s="32"/>
      <c r="EX325" s="32"/>
      <c r="EY325" s="32"/>
      <c r="EZ325" s="32"/>
      <c r="FA325" s="32"/>
    </row>
    <row r="326" spans="151:157">
      <c r="EU326" s="29" t="s">
        <v>800</v>
      </c>
      <c r="EV326" s="30" t="s">
        <v>801</v>
      </c>
      <c r="EW326" s="32"/>
      <c r="EX326" s="32"/>
      <c r="EY326" s="32"/>
      <c r="EZ326" s="32"/>
      <c r="FA326" s="32"/>
    </row>
    <row r="327" spans="151:157">
      <c r="EU327" s="29" t="s">
        <v>802</v>
      </c>
      <c r="EV327" s="30" t="s">
        <v>803</v>
      </c>
      <c r="EW327" s="32"/>
      <c r="EX327" s="32"/>
      <c r="EY327" s="32"/>
      <c r="EZ327" s="32"/>
      <c r="FA327" s="32"/>
    </row>
    <row r="328" spans="151:157">
      <c r="EU328" s="29" t="s">
        <v>804</v>
      </c>
      <c r="EV328" s="30" t="s">
        <v>805</v>
      </c>
      <c r="EW328" s="32"/>
      <c r="EX328" s="32"/>
      <c r="EY328" s="32"/>
      <c r="EZ328" s="32"/>
      <c r="FA328" s="32"/>
    </row>
    <row r="329" spans="151:157">
      <c r="EU329" s="29" t="s">
        <v>806</v>
      </c>
      <c r="EV329" s="30" t="s">
        <v>807</v>
      </c>
      <c r="EW329" s="32"/>
      <c r="EX329" s="32"/>
      <c r="EY329" s="32"/>
      <c r="EZ329" s="32"/>
      <c r="FA329" s="32"/>
    </row>
    <row r="330" spans="151:157">
      <c r="EU330" s="29" t="s">
        <v>808</v>
      </c>
      <c r="EV330" s="30" t="s">
        <v>809</v>
      </c>
      <c r="EW330" s="32"/>
      <c r="EX330" s="32"/>
      <c r="EY330" s="32"/>
      <c r="EZ330" s="32"/>
      <c r="FA330" s="32"/>
    </row>
    <row r="331" spans="151:157">
      <c r="EU331" s="29" t="s">
        <v>810</v>
      </c>
      <c r="EV331" s="30" t="s">
        <v>811</v>
      </c>
      <c r="EW331" s="32"/>
      <c r="EX331" s="32"/>
      <c r="EY331" s="32"/>
      <c r="EZ331" s="32"/>
      <c r="FA331" s="32"/>
    </row>
    <row r="332" spans="151:157">
      <c r="EU332" s="29" t="s">
        <v>812</v>
      </c>
      <c r="EV332" s="30" t="s">
        <v>813</v>
      </c>
      <c r="EW332" s="32"/>
      <c r="EX332" s="32"/>
      <c r="EY332" s="32"/>
      <c r="EZ332" s="32"/>
      <c r="FA332" s="32"/>
    </row>
    <row r="333" spans="151:157">
      <c r="EU333" s="29" t="s">
        <v>814</v>
      </c>
      <c r="EV333" s="30" t="s">
        <v>815</v>
      </c>
      <c r="EW333" s="32"/>
      <c r="EX333" s="32"/>
      <c r="EY333" s="32"/>
      <c r="EZ333" s="32"/>
      <c r="FA333" s="32"/>
    </row>
    <row r="334" spans="151:157">
      <c r="EU334" s="29" t="s">
        <v>816</v>
      </c>
      <c r="EV334" s="30" t="s">
        <v>817</v>
      </c>
      <c r="EW334" s="32"/>
      <c r="EX334" s="32"/>
      <c r="EY334" s="32"/>
      <c r="EZ334" s="32"/>
      <c r="FA334" s="32"/>
    </row>
    <row r="335" spans="151:157">
      <c r="EU335" s="29" t="s">
        <v>818</v>
      </c>
      <c r="EV335" s="30" t="s">
        <v>819</v>
      </c>
      <c r="EW335" s="32"/>
      <c r="EX335" s="32"/>
      <c r="EY335" s="32"/>
      <c r="EZ335" s="32"/>
      <c r="FA335" s="32"/>
    </row>
    <row r="336" spans="151:157">
      <c r="EU336" s="29" t="s">
        <v>820</v>
      </c>
      <c r="EV336" s="30" t="s">
        <v>821</v>
      </c>
      <c r="EW336" s="32"/>
      <c r="EX336" s="32"/>
      <c r="EY336" s="32"/>
      <c r="EZ336" s="32"/>
      <c r="FA336" s="32"/>
    </row>
    <row r="337" spans="151:157">
      <c r="EU337" s="29" t="s">
        <v>822</v>
      </c>
      <c r="EV337" s="30" t="s">
        <v>823</v>
      </c>
      <c r="EW337" s="32"/>
      <c r="EX337" s="32"/>
      <c r="EY337" s="32"/>
      <c r="EZ337" s="32"/>
      <c r="FA337" s="32"/>
    </row>
    <row r="338" spans="151:157">
      <c r="EU338" s="29" t="s">
        <v>824</v>
      </c>
      <c r="EV338" s="30" t="s">
        <v>825</v>
      </c>
      <c r="EW338" s="32"/>
      <c r="EX338" s="32"/>
      <c r="EY338" s="32"/>
      <c r="EZ338" s="32"/>
      <c r="FA338" s="32"/>
    </row>
    <row r="339" spans="151:157">
      <c r="EU339" s="29" t="s">
        <v>826</v>
      </c>
      <c r="EV339" s="30" t="s">
        <v>827</v>
      </c>
      <c r="EW339" s="32"/>
      <c r="EX339" s="32"/>
      <c r="EY339" s="32"/>
      <c r="EZ339" s="32"/>
      <c r="FA339" s="32"/>
    </row>
    <row r="340" spans="151:157">
      <c r="EU340" s="29" t="s">
        <v>828</v>
      </c>
      <c r="EV340" s="30" t="s">
        <v>829</v>
      </c>
      <c r="EW340" s="32"/>
      <c r="EX340" s="32"/>
      <c r="EY340" s="32"/>
      <c r="EZ340" s="32"/>
      <c r="FA340" s="32"/>
    </row>
    <row r="341" spans="151:157">
      <c r="EU341" s="29" t="s">
        <v>830</v>
      </c>
      <c r="EV341" s="30" t="s">
        <v>683</v>
      </c>
      <c r="EW341" s="32"/>
      <c r="EX341" s="32"/>
      <c r="EY341" s="32"/>
      <c r="EZ341" s="32"/>
      <c r="FA341" s="32"/>
    </row>
    <row r="342" spans="151:157">
      <c r="EU342" s="29" t="s">
        <v>831</v>
      </c>
      <c r="EV342" s="30" t="s">
        <v>832</v>
      </c>
      <c r="EW342" s="32"/>
      <c r="EX342" s="32"/>
      <c r="EY342" s="32"/>
      <c r="EZ342" s="32"/>
      <c r="FA342" s="32"/>
    </row>
    <row r="343" spans="151:157">
      <c r="EU343" s="29" t="s">
        <v>833</v>
      </c>
      <c r="EV343" s="30" t="s">
        <v>834</v>
      </c>
      <c r="EW343" s="32"/>
      <c r="EX343" s="32"/>
      <c r="EY343" s="32"/>
      <c r="EZ343" s="32"/>
      <c r="FA343" s="32"/>
    </row>
    <row r="344" spans="151:157">
      <c r="EU344" s="29" t="s">
        <v>835</v>
      </c>
      <c r="EV344" s="30" t="s">
        <v>836</v>
      </c>
      <c r="EW344" s="32"/>
      <c r="EX344" s="32"/>
      <c r="EY344" s="32"/>
      <c r="EZ344" s="32"/>
      <c r="FA344" s="32"/>
    </row>
    <row r="345" spans="151:157">
      <c r="EU345" s="29" t="s">
        <v>837</v>
      </c>
      <c r="EV345" s="30" t="s">
        <v>838</v>
      </c>
      <c r="EW345" s="32"/>
      <c r="EX345" s="32"/>
      <c r="EY345" s="32"/>
      <c r="EZ345" s="32"/>
      <c r="FA345" s="32"/>
    </row>
    <row r="346" spans="151:157">
      <c r="EU346" s="29" t="s">
        <v>839</v>
      </c>
      <c r="EV346" s="30" t="s">
        <v>840</v>
      </c>
      <c r="EW346" s="32"/>
      <c r="EX346" s="32"/>
      <c r="EY346" s="32"/>
      <c r="EZ346" s="32"/>
      <c r="FA346" s="32"/>
    </row>
    <row r="347" spans="151:157">
      <c r="EU347" s="29" t="s">
        <v>841</v>
      </c>
      <c r="EV347" s="30" t="s">
        <v>842</v>
      </c>
      <c r="EW347" s="32"/>
      <c r="EX347" s="32"/>
      <c r="EY347" s="32"/>
      <c r="EZ347" s="32"/>
      <c r="FA347" s="32"/>
    </row>
    <row r="348" spans="151:157">
      <c r="EU348" s="29" t="s">
        <v>843</v>
      </c>
      <c r="EV348" s="30" t="s">
        <v>844</v>
      </c>
      <c r="EW348" s="32"/>
      <c r="EX348" s="32"/>
      <c r="EY348" s="32"/>
      <c r="EZ348" s="32"/>
      <c r="FA348" s="32"/>
    </row>
    <row r="349" spans="151:157">
      <c r="EU349" s="29" t="s">
        <v>845</v>
      </c>
      <c r="EV349" s="30" t="s">
        <v>846</v>
      </c>
      <c r="EW349" s="32"/>
      <c r="EX349" s="32"/>
      <c r="EY349" s="32"/>
      <c r="EZ349" s="32"/>
      <c r="FA349" s="32"/>
    </row>
    <row r="350" spans="151:157">
      <c r="EU350" s="29" t="s">
        <v>847</v>
      </c>
      <c r="EV350" s="30" t="s">
        <v>848</v>
      </c>
      <c r="EW350" s="32"/>
      <c r="EX350" s="32"/>
      <c r="EY350" s="32"/>
      <c r="EZ350" s="32"/>
      <c r="FA350" s="32"/>
    </row>
    <row r="351" spans="151:157">
      <c r="EU351" s="29" t="s">
        <v>849</v>
      </c>
      <c r="EV351" s="30" t="s">
        <v>850</v>
      </c>
      <c r="EW351" s="32"/>
      <c r="EX351" s="32"/>
      <c r="EY351" s="32"/>
      <c r="EZ351" s="32"/>
      <c r="FA351" s="32"/>
    </row>
    <row r="352" spans="151:157">
      <c r="EU352" s="29" t="s">
        <v>851</v>
      </c>
      <c r="EV352" s="30" t="s">
        <v>852</v>
      </c>
      <c r="EW352" s="32"/>
      <c r="EX352" s="32"/>
      <c r="EY352" s="32"/>
      <c r="EZ352" s="32"/>
      <c r="FA352" s="32"/>
    </row>
    <row r="353" spans="151:157">
      <c r="EU353" s="29" t="s">
        <v>853</v>
      </c>
      <c r="EV353" s="30" t="s">
        <v>854</v>
      </c>
      <c r="EW353" s="32"/>
      <c r="EX353" s="32"/>
      <c r="EY353" s="32"/>
      <c r="EZ353" s="32"/>
      <c r="FA353" s="32"/>
    </row>
    <row r="354" spans="151:157">
      <c r="EU354" s="29" t="s">
        <v>855</v>
      </c>
      <c r="EV354" s="30" t="s">
        <v>856</v>
      </c>
      <c r="EW354" s="32"/>
      <c r="EX354" s="32"/>
      <c r="EY354" s="32"/>
      <c r="EZ354" s="32"/>
      <c r="FA354" s="32"/>
    </row>
    <row r="355" spans="151:157">
      <c r="EU355" s="29" t="s">
        <v>857</v>
      </c>
      <c r="EV355" s="30" t="s">
        <v>858</v>
      </c>
      <c r="EW355" s="32"/>
      <c r="EX355" s="32"/>
      <c r="EY355" s="32"/>
      <c r="EZ355" s="32"/>
      <c r="FA355" s="32"/>
    </row>
    <row r="356" spans="151:157">
      <c r="EU356" s="29" t="s">
        <v>859</v>
      </c>
      <c r="EV356" s="30" t="s">
        <v>860</v>
      </c>
      <c r="EW356" s="32"/>
      <c r="EX356" s="32"/>
      <c r="EY356" s="32"/>
      <c r="EZ356" s="32"/>
      <c r="FA356" s="32"/>
    </row>
    <row r="357" spans="151:157">
      <c r="EU357" s="29" t="s">
        <v>861</v>
      </c>
      <c r="EV357" s="30" t="s">
        <v>862</v>
      </c>
      <c r="EW357" s="32"/>
      <c r="EX357" s="32"/>
      <c r="EY357" s="32"/>
      <c r="EZ357" s="32"/>
      <c r="FA357" s="32"/>
    </row>
    <row r="358" spans="151:157">
      <c r="EU358" s="29" t="s">
        <v>863</v>
      </c>
      <c r="EV358" s="30" t="s">
        <v>864</v>
      </c>
      <c r="EW358" s="32"/>
      <c r="EX358" s="32"/>
      <c r="EY358" s="32"/>
      <c r="EZ358" s="32"/>
      <c r="FA358" s="32"/>
    </row>
    <row r="359" spans="151:157">
      <c r="EU359" s="29" t="s">
        <v>865</v>
      </c>
      <c r="EV359" s="30" t="s">
        <v>866</v>
      </c>
      <c r="EW359" s="32"/>
      <c r="EX359" s="32"/>
      <c r="EY359" s="32"/>
      <c r="EZ359" s="32"/>
      <c r="FA359" s="32"/>
    </row>
    <row r="360" spans="151:157">
      <c r="EU360" s="29" t="s">
        <v>867</v>
      </c>
      <c r="EV360" s="30" t="s">
        <v>803</v>
      </c>
      <c r="EW360" s="32"/>
      <c r="EX360" s="32"/>
      <c r="EY360" s="32"/>
      <c r="EZ360" s="32"/>
      <c r="FA360" s="32"/>
    </row>
    <row r="361" spans="151:157">
      <c r="EU361" s="29" t="s">
        <v>868</v>
      </c>
      <c r="EV361" s="30" t="s">
        <v>869</v>
      </c>
      <c r="EW361" s="32"/>
      <c r="EX361" s="32"/>
      <c r="EY361" s="32"/>
      <c r="EZ361" s="32"/>
      <c r="FA361" s="32"/>
    </row>
    <row r="362" spans="151:157">
      <c r="EU362" s="29" t="s">
        <v>870</v>
      </c>
      <c r="EV362" s="30" t="s">
        <v>871</v>
      </c>
      <c r="EW362" s="32"/>
      <c r="EX362" s="32"/>
      <c r="EY362" s="32"/>
      <c r="EZ362" s="32"/>
      <c r="FA362" s="32"/>
    </row>
    <row r="363" spans="151:157">
      <c r="EU363" s="29" t="s">
        <v>872</v>
      </c>
      <c r="EV363" s="30" t="s">
        <v>873</v>
      </c>
      <c r="EW363" s="32"/>
      <c r="EX363" s="32"/>
      <c r="EY363" s="32"/>
      <c r="EZ363" s="32"/>
      <c r="FA363" s="32"/>
    </row>
    <row r="364" spans="151:157">
      <c r="EU364" s="29" t="s">
        <v>874</v>
      </c>
      <c r="EV364" s="30" t="s">
        <v>875</v>
      </c>
      <c r="EW364" s="32"/>
      <c r="EX364" s="32"/>
      <c r="EY364" s="32"/>
      <c r="EZ364" s="32"/>
      <c r="FA364" s="32"/>
    </row>
    <row r="365" spans="151:157">
      <c r="EU365" s="29" t="s">
        <v>876</v>
      </c>
      <c r="EV365" s="30" t="s">
        <v>877</v>
      </c>
      <c r="EW365" s="32"/>
      <c r="EX365" s="32"/>
      <c r="EY365" s="32"/>
      <c r="EZ365" s="32"/>
      <c r="FA365" s="32"/>
    </row>
    <row r="366" spans="151:157">
      <c r="EU366" s="29" t="s">
        <v>878</v>
      </c>
      <c r="EV366" s="30" t="s">
        <v>879</v>
      </c>
      <c r="EW366" s="32"/>
      <c r="EX366" s="32"/>
      <c r="EY366" s="32"/>
      <c r="EZ366" s="32"/>
      <c r="FA366" s="32"/>
    </row>
    <row r="367" spans="151:157">
      <c r="EU367" s="29" t="s">
        <v>880</v>
      </c>
      <c r="EV367" s="30" t="s">
        <v>881</v>
      </c>
      <c r="EW367" s="32"/>
      <c r="EX367" s="32"/>
      <c r="EY367" s="32"/>
      <c r="EZ367" s="32"/>
      <c r="FA367" s="32"/>
    </row>
    <row r="368" spans="151:157">
      <c r="EU368" s="29" t="s">
        <v>882</v>
      </c>
      <c r="EV368" s="30" t="s">
        <v>883</v>
      </c>
      <c r="EW368" s="32"/>
      <c r="EX368" s="32"/>
      <c r="EY368" s="32"/>
      <c r="EZ368" s="32"/>
      <c r="FA368" s="32"/>
    </row>
    <row r="369" spans="151:157">
      <c r="EU369" s="29" t="s">
        <v>884</v>
      </c>
      <c r="EV369" s="30" t="s">
        <v>885</v>
      </c>
      <c r="EW369" s="32"/>
      <c r="EX369" s="32"/>
      <c r="EY369" s="32"/>
      <c r="EZ369" s="32"/>
      <c r="FA369" s="32"/>
    </row>
    <row r="370" spans="151:157">
      <c r="EU370" s="29" t="s">
        <v>886</v>
      </c>
      <c r="EV370" s="30" t="s">
        <v>887</v>
      </c>
      <c r="EW370" s="32"/>
      <c r="EX370" s="32"/>
      <c r="EY370" s="32"/>
      <c r="EZ370" s="32"/>
      <c r="FA370" s="32"/>
    </row>
    <row r="371" spans="151:157">
      <c r="EU371" s="29" t="s">
        <v>888</v>
      </c>
      <c r="EV371" s="30" t="s">
        <v>288</v>
      </c>
      <c r="EW371" s="32"/>
      <c r="EX371" s="32"/>
      <c r="EY371" s="32"/>
      <c r="EZ371" s="32"/>
      <c r="FA371" s="32"/>
    </row>
    <row r="372" spans="151:157">
      <c r="EU372" s="29" t="s">
        <v>889</v>
      </c>
      <c r="EV372" s="30" t="s">
        <v>890</v>
      </c>
      <c r="EW372" s="32"/>
      <c r="EX372" s="32"/>
      <c r="EY372" s="32"/>
      <c r="EZ372" s="32"/>
      <c r="FA372" s="32"/>
    </row>
    <row r="373" spans="151:157">
      <c r="EU373" s="29" t="s">
        <v>891</v>
      </c>
      <c r="EV373" s="30" t="s">
        <v>892</v>
      </c>
      <c r="EW373" s="32"/>
      <c r="EX373" s="32"/>
      <c r="EY373" s="32"/>
      <c r="EZ373" s="32"/>
      <c r="FA373" s="32"/>
    </row>
    <row r="374" spans="151:157">
      <c r="EU374" s="29" t="s">
        <v>893</v>
      </c>
      <c r="EV374" s="30" t="s">
        <v>894</v>
      </c>
      <c r="EW374" s="32"/>
      <c r="EX374" s="32"/>
      <c r="EY374" s="32"/>
      <c r="EZ374" s="32"/>
      <c r="FA374" s="32"/>
    </row>
    <row r="375" spans="151:157">
      <c r="EU375" s="29" t="s">
        <v>895</v>
      </c>
      <c r="EV375" s="30" t="s">
        <v>896</v>
      </c>
      <c r="EW375" s="32"/>
      <c r="EX375" s="32"/>
      <c r="EY375" s="32"/>
      <c r="EZ375" s="32"/>
      <c r="FA375" s="32"/>
    </row>
    <row r="376" spans="151:157">
      <c r="EU376" s="29" t="s">
        <v>897</v>
      </c>
      <c r="EV376" s="30" t="s">
        <v>898</v>
      </c>
      <c r="EW376" s="32"/>
      <c r="EX376" s="32"/>
      <c r="EY376" s="32"/>
      <c r="EZ376" s="32"/>
      <c r="FA376" s="32"/>
    </row>
    <row r="377" spans="151:157">
      <c r="EU377" s="29" t="s">
        <v>899</v>
      </c>
      <c r="EV377" s="30" t="s">
        <v>900</v>
      </c>
      <c r="EW377" s="32"/>
      <c r="EX377" s="32"/>
      <c r="EY377" s="32"/>
      <c r="EZ377" s="32"/>
      <c r="FA377" s="32"/>
    </row>
    <row r="378" spans="151:157">
      <c r="EU378" s="29" t="s">
        <v>901</v>
      </c>
      <c r="EV378" s="30" t="s">
        <v>902</v>
      </c>
      <c r="EW378" s="32"/>
      <c r="EX378" s="32"/>
      <c r="EY378" s="32"/>
      <c r="EZ378" s="32"/>
      <c r="FA378" s="32"/>
    </row>
    <row r="379" spans="151:157">
      <c r="EU379" s="29" t="s">
        <v>903</v>
      </c>
      <c r="EV379" s="30" t="s">
        <v>904</v>
      </c>
      <c r="EW379" s="32"/>
      <c r="EX379" s="32"/>
      <c r="EY379" s="32"/>
      <c r="EZ379" s="32"/>
      <c r="FA379" s="32"/>
    </row>
    <row r="380" spans="151:157">
      <c r="EU380" s="29" t="s">
        <v>905</v>
      </c>
      <c r="EV380" s="30" t="s">
        <v>906</v>
      </c>
      <c r="EW380" s="32"/>
      <c r="EX380" s="32"/>
      <c r="EY380" s="32"/>
      <c r="EZ380" s="32"/>
      <c r="FA380" s="32"/>
    </row>
    <row r="381" spans="151:157">
      <c r="EU381" s="29" t="s">
        <v>907</v>
      </c>
      <c r="EV381" s="30" t="s">
        <v>908</v>
      </c>
      <c r="EW381" s="32"/>
      <c r="EX381" s="32"/>
      <c r="EY381" s="32"/>
      <c r="EZ381" s="32"/>
      <c r="FA381" s="32"/>
    </row>
    <row r="382" spans="151:157">
      <c r="EU382" s="29" t="s">
        <v>909</v>
      </c>
      <c r="EV382" s="30" t="s">
        <v>910</v>
      </c>
      <c r="EW382" s="32"/>
      <c r="EX382" s="32"/>
      <c r="EY382" s="32"/>
      <c r="EZ382" s="32"/>
      <c r="FA382" s="32"/>
    </row>
    <row r="383" spans="151:157">
      <c r="EU383" s="29" t="s">
        <v>911</v>
      </c>
      <c r="EV383" s="30" t="s">
        <v>912</v>
      </c>
      <c r="EW383" s="32"/>
      <c r="EX383" s="32"/>
      <c r="EY383" s="32"/>
      <c r="EZ383" s="32"/>
      <c r="FA383" s="32"/>
    </row>
    <row r="384" spans="151:157">
      <c r="EU384" s="29" t="s">
        <v>913</v>
      </c>
      <c r="EV384" s="30" t="s">
        <v>914</v>
      </c>
      <c r="EW384" s="32"/>
      <c r="EX384" s="32"/>
      <c r="EY384" s="32"/>
      <c r="EZ384" s="32"/>
      <c r="FA384" s="32"/>
    </row>
    <row r="385" spans="151:157">
      <c r="EU385" s="29" t="s">
        <v>915</v>
      </c>
      <c r="EV385" s="30" t="s">
        <v>916</v>
      </c>
      <c r="EW385" s="32"/>
      <c r="EX385" s="32"/>
      <c r="EY385" s="32"/>
      <c r="EZ385" s="32"/>
      <c r="FA385" s="32"/>
    </row>
    <row r="386" spans="151:157">
      <c r="EU386" s="29" t="s">
        <v>917</v>
      </c>
      <c r="EV386" s="30" t="s">
        <v>918</v>
      </c>
      <c r="EW386" s="32"/>
      <c r="EX386" s="32"/>
      <c r="EY386" s="32"/>
      <c r="EZ386" s="32"/>
      <c r="FA386" s="32"/>
    </row>
    <row r="387" spans="151:157">
      <c r="EU387" s="29" t="s">
        <v>919</v>
      </c>
      <c r="EV387" s="30" t="s">
        <v>920</v>
      </c>
      <c r="EW387" s="32"/>
      <c r="EX387" s="32"/>
      <c r="EY387" s="32"/>
      <c r="EZ387" s="32"/>
      <c r="FA387" s="32"/>
    </row>
    <row r="388" spans="151:157">
      <c r="EU388" s="29" t="s">
        <v>921</v>
      </c>
      <c r="EV388" s="30" t="s">
        <v>922</v>
      </c>
      <c r="EW388" s="32"/>
      <c r="EX388" s="32"/>
      <c r="EY388" s="32"/>
      <c r="EZ388" s="32"/>
      <c r="FA388" s="32"/>
    </row>
    <row r="389" spans="151:157">
      <c r="EU389" s="29" t="s">
        <v>923</v>
      </c>
      <c r="EV389" s="30" t="s">
        <v>924</v>
      </c>
      <c r="EW389" s="32"/>
      <c r="EX389" s="32"/>
      <c r="EY389" s="32"/>
      <c r="EZ389" s="32"/>
      <c r="FA389" s="32"/>
    </row>
    <row r="390" spans="151:157">
      <c r="EU390" s="29" t="s">
        <v>925</v>
      </c>
      <c r="EV390" s="30" t="s">
        <v>926</v>
      </c>
      <c r="EW390" s="32"/>
      <c r="EX390" s="32"/>
      <c r="EY390" s="32"/>
      <c r="EZ390" s="32"/>
      <c r="FA390" s="32"/>
    </row>
    <row r="391" spans="151:157">
      <c r="EU391" s="29" t="s">
        <v>927</v>
      </c>
      <c r="EV391" s="30" t="s">
        <v>928</v>
      </c>
      <c r="EW391" s="32"/>
      <c r="EX391" s="32"/>
      <c r="EY391" s="32"/>
      <c r="EZ391" s="32"/>
      <c r="FA391" s="32"/>
    </row>
    <row r="392" spans="151:157">
      <c r="EU392" s="29" t="s">
        <v>929</v>
      </c>
      <c r="EV392" s="30" t="s">
        <v>930</v>
      </c>
      <c r="EW392" s="32"/>
      <c r="EX392" s="32"/>
      <c r="EY392" s="32"/>
      <c r="EZ392" s="32"/>
      <c r="FA392" s="32"/>
    </row>
    <row r="393" spans="151:157">
      <c r="EU393" s="29" t="s">
        <v>931</v>
      </c>
      <c r="EV393" s="30" t="s">
        <v>932</v>
      </c>
      <c r="EW393" s="32"/>
      <c r="EX393" s="32"/>
      <c r="EY393" s="32"/>
      <c r="EZ393" s="32"/>
      <c r="FA393" s="32"/>
    </row>
    <row r="394" spans="151:157">
      <c r="EU394" s="29" t="s">
        <v>933</v>
      </c>
      <c r="EV394" s="30" t="s">
        <v>934</v>
      </c>
      <c r="EW394" s="32"/>
      <c r="EX394" s="32"/>
      <c r="EY394" s="32"/>
      <c r="EZ394" s="32"/>
      <c r="FA394" s="32"/>
    </row>
    <row r="395" spans="151:157">
      <c r="EU395" s="29" t="s">
        <v>935</v>
      </c>
      <c r="EV395" s="30" t="s">
        <v>936</v>
      </c>
      <c r="EW395" s="32"/>
      <c r="EX395" s="32"/>
      <c r="EY395" s="32"/>
      <c r="EZ395" s="32"/>
      <c r="FA395" s="32"/>
    </row>
    <row r="396" spans="151:157">
      <c r="EU396" s="29" t="s">
        <v>937</v>
      </c>
      <c r="EV396" s="30" t="s">
        <v>938</v>
      </c>
      <c r="EW396" s="32"/>
      <c r="EX396" s="32"/>
      <c r="EY396" s="32"/>
      <c r="EZ396" s="32"/>
      <c r="FA396" s="32"/>
    </row>
    <row r="397" spans="151:157">
      <c r="EU397" s="29" t="s">
        <v>939</v>
      </c>
      <c r="EV397" s="30" t="s">
        <v>940</v>
      </c>
      <c r="EW397" s="32"/>
      <c r="EX397" s="32"/>
      <c r="EY397" s="32"/>
      <c r="EZ397" s="32"/>
      <c r="FA397" s="32"/>
    </row>
    <row r="398" spans="151:157">
      <c r="EU398" s="29" t="s">
        <v>941</v>
      </c>
      <c r="EV398" s="30" t="s">
        <v>942</v>
      </c>
      <c r="EW398" s="32"/>
      <c r="EX398" s="32"/>
      <c r="EY398" s="32"/>
      <c r="EZ398" s="32"/>
      <c r="FA398" s="32"/>
    </row>
    <row r="399" spans="151:157">
      <c r="EU399" s="29" t="s">
        <v>943</v>
      </c>
      <c r="EV399" s="30" t="s">
        <v>944</v>
      </c>
      <c r="EW399" s="32"/>
      <c r="EX399" s="32"/>
      <c r="EY399" s="32"/>
      <c r="EZ399" s="32"/>
      <c r="FA399" s="32"/>
    </row>
    <row r="400" spans="151:157">
      <c r="EU400" s="29" t="s">
        <v>945</v>
      </c>
      <c r="EV400" s="30" t="s">
        <v>946</v>
      </c>
      <c r="EW400" s="32"/>
      <c r="EX400" s="32"/>
      <c r="EY400" s="32"/>
      <c r="EZ400" s="32"/>
      <c r="FA400" s="32"/>
    </row>
    <row r="401" spans="151:157">
      <c r="EU401" s="29" t="s">
        <v>947</v>
      </c>
      <c r="EV401" s="30" t="s">
        <v>948</v>
      </c>
      <c r="EW401" s="32"/>
      <c r="EX401" s="32"/>
      <c r="EY401" s="32"/>
      <c r="EZ401" s="32"/>
      <c r="FA401" s="32"/>
    </row>
    <row r="402" spans="151:157">
      <c r="EU402" s="29" t="s">
        <v>949</v>
      </c>
      <c r="EV402" s="30" t="s">
        <v>950</v>
      </c>
      <c r="EW402" s="32"/>
      <c r="EX402" s="32"/>
      <c r="EY402" s="32"/>
      <c r="EZ402" s="32"/>
      <c r="FA402" s="32"/>
    </row>
    <row r="403" spans="151:157">
      <c r="EU403" s="29" t="s">
        <v>951</v>
      </c>
      <c r="EV403" s="30" t="s">
        <v>952</v>
      </c>
      <c r="EW403" s="32"/>
      <c r="EX403" s="32"/>
      <c r="EY403" s="32"/>
      <c r="EZ403" s="32"/>
      <c r="FA403" s="32"/>
    </row>
    <row r="404" spans="151:157">
      <c r="EU404" s="29" t="s">
        <v>953</v>
      </c>
      <c r="EV404" s="30" t="s">
        <v>954</v>
      </c>
      <c r="EW404" s="32"/>
      <c r="EX404" s="32"/>
      <c r="EY404" s="32"/>
      <c r="EZ404" s="32"/>
      <c r="FA404" s="32"/>
    </row>
    <row r="405" spans="151:157">
      <c r="EU405" s="29" t="s">
        <v>955</v>
      </c>
      <c r="EV405" s="30" t="s">
        <v>956</v>
      </c>
      <c r="EW405" s="32"/>
      <c r="EX405" s="32"/>
      <c r="EY405" s="32"/>
      <c r="EZ405" s="32"/>
      <c r="FA405" s="32"/>
    </row>
    <row r="406" spans="151:157">
      <c r="EU406" s="29" t="s">
        <v>957</v>
      </c>
      <c r="EV406" s="30" t="s">
        <v>958</v>
      </c>
      <c r="EW406" s="32"/>
      <c r="EX406" s="32"/>
      <c r="EY406" s="32"/>
      <c r="EZ406" s="32"/>
      <c r="FA406" s="32"/>
    </row>
    <row r="407" spans="151:157">
      <c r="EU407" s="29" t="s">
        <v>959</v>
      </c>
      <c r="EV407" s="30" t="s">
        <v>960</v>
      </c>
      <c r="EW407" s="32"/>
      <c r="EX407" s="32"/>
      <c r="EY407" s="32"/>
      <c r="EZ407" s="32"/>
      <c r="FA407" s="32"/>
    </row>
    <row r="408" spans="151:157">
      <c r="EU408" s="29" t="s">
        <v>961</v>
      </c>
      <c r="EV408" s="30" t="s">
        <v>962</v>
      </c>
      <c r="EW408" s="32"/>
      <c r="EX408" s="32"/>
      <c r="EY408" s="32"/>
      <c r="EZ408" s="32"/>
      <c r="FA408" s="32"/>
    </row>
    <row r="409" spans="151:157">
      <c r="EU409" s="29" t="s">
        <v>963</v>
      </c>
      <c r="EV409" s="30" t="s">
        <v>964</v>
      </c>
      <c r="EW409" s="32"/>
      <c r="EX409" s="32"/>
      <c r="EY409" s="32"/>
      <c r="EZ409" s="32"/>
      <c r="FA409" s="32"/>
    </row>
    <row r="410" spans="151:157">
      <c r="EU410" s="29" t="s">
        <v>965</v>
      </c>
      <c r="EV410" s="30" t="s">
        <v>966</v>
      </c>
      <c r="EW410" s="32"/>
      <c r="EX410" s="32"/>
      <c r="EY410" s="32"/>
      <c r="EZ410" s="32"/>
      <c r="FA410" s="32"/>
    </row>
    <row r="411" spans="151:157">
      <c r="EU411" s="29" t="s">
        <v>967</v>
      </c>
      <c r="EV411" s="30" t="s">
        <v>968</v>
      </c>
      <c r="EW411" s="32"/>
      <c r="EX411" s="32"/>
      <c r="EY411" s="32"/>
      <c r="EZ411" s="32"/>
      <c r="FA411" s="32"/>
    </row>
    <row r="412" spans="151:157">
      <c r="EU412" s="29" t="s">
        <v>969</v>
      </c>
      <c r="EV412" s="30" t="s">
        <v>970</v>
      </c>
      <c r="EW412" s="32"/>
      <c r="EX412" s="32"/>
      <c r="EY412" s="32"/>
      <c r="EZ412" s="32"/>
      <c r="FA412" s="32"/>
    </row>
    <row r="413" spans="151:157">
      <c r="EU413" s="29" t="s">
        <v>971</v>
      </c>
      <c r="EV413" s="30" t="s">
        <v>972</v>
      </c>
      <c r="EW413" s="32"/>
      <c r="EX413" s="32"/>
      <c r="EY413" s="32"/>
      <c r="EZ413" s="32"/>
      <c r="FA413" s="32"/>
    </row>
    <row r="414" spans="151:157">
      <c r="EU414" s="29" t="s">
        <v>973</v>
      </c>
      <c r="EV414" s="30" t="s">
        <v>974</v>
      </c>
      <c r="EW414" s="32"/>
      <c r="EX414" s="32"/>
      <c r="EY414" s="32"/>
      <c r="EZ414" s="32"/>
      <c r="FA414" s="32"/>
    </row>
    <row r="415" spans="151:157">
      <c r="EU415" s="29" t="s">
        <v>975</v>
      </c>
      <c r="EV415" s="30" t="s">
        <v>976</v>
      </c>
      <c r="EW415" s="32"/>
      <c r="EX415" s="32"/>
      <c r="EY415" s="32"/>
      <c r="EZ415" s="32"/>
      <c r="FA415" s="32"/>
    </row>
    <row r="416" spans="151:157">
      <c r="EU416" s="29" t="s">
        <v>977</v>
      </c>
      <c r="EV416" s="30" t="s">
        <v>978</v>
      </c>
      <c r="EW416" s="32"/>
      <c r="EX416" s="32"/>
      <c r="EY416" s="32"/>
      <c r="EZ416" s="32"/>
      <c r="FA416" s="32"/>
    </row>
    <row r="417" spans="151:157">
      <c r="EU417" s="29" t="s">
        <v>979</v>
      </c>
      <c r="EV417" s="30" t="s">
        <v>980</v>
      </c>
      <c r="EW417" s="32"/>
      <c r="EX417" s="32"/>
      <c r="EY417" s="32"/>
      <c r="EZ417" s="32"/>
      <c r="FA417" s="32"/>
    </row>
    <row r="418" spans="151:157">
      <c r="EU418" s="29" t="s">
        <v>981</v>
      </c>
      <c r="EV418" s="30" t="s">
        <v>982</v>
      </c>
      <c r="EW418" s="32"/>
      <c r="EX418" s="32"/>
      <c r="EY418" s="32"/>
      <c r="EZ418" s="32"/>
      <c r="FA418" s="32"/>
    </row>
    <row r="419" spans="151:157">
      <c r="EU419" s="29" t="s">
        <v>983</v>
      </c>
      <c r="EV419" s="30" t="s">
        <v>984</v>
      </c>
      <c r="EW419" s="32"/>
      <c r="EX419" s="32"/>
      <c r="EY419" s="32"/>
      <c r="EZ419" s="32"/>
      <c r="FA419" s="32"/>
    </row>
    <row r="420" spans="151:157">
      <c r="EU420" s="29" t="s">
        <v>985</v>
      </c>
      <c r="EV420" s="30" t="s">
        <v>986</v>
      </c>
      <c r="EW420" s="32"/>
      <c r="EX420" s="32"/>
      <c r="EY420" s="32"/>
      <c r="EZ420" s="32"/>
      <c r="FA420" s="32"/>
    </row>
    <row r="421" spans="151:157">
      <c r="EU421" s="29" t="s">
        <v>987</v>
      </c>
      <c r="EV421" s="30" t="s">
        <v>988</v>
      </c>
      <c r="EW421" s="32"/>
      <c r="EX421" s="32"/>
      <c r="EY421" s="32"/>
      <c r="EZ421" s="32"/>
      <c r="FA421" s="32"/>
    </row>
    <row r="422" spans="151:157">
      <c r="EU422" s="29" t="s">
        <v>989</v>
      </c>
      <c r="EV422" s="30" t="s">
        <v>990</v>
      </c>
      <c r="EW422" s="32"/>
      <c r="EX422" s="32"/>
      <c r="EY422" s="32"/>
      <c r="EZ422" s="32"/>
      <c r="FA422" s="32"/>
    </row>
    <row r="423" spans="151:157">
      <c r="EU423" s="29" t="s">
        <v>991</v>
      </c>
      <c r="EV423" s="30" t="s">
        <v>992</v>
      </c>
      <c r="EW423" s="32"/>
      <c r="EX423" s="32"/>
      <c r="EY423" s="32"/>
      <c r="EZ423" s="32"/>
      <c r="FA423" s="32"/>
    </row>
    <row r="424" spans="151:157">
      <c r="EU424" s="29" t="s">
        <v>993</v>
      </c>
      <c r="EV424" s="30" t="s">
        <v>994</v>
      </c>
      <c r="EW424" s="32"/>
      <c r="EX424" s="32"/>
      <c r="EY424" s="32"/>
      <c r="EZ424" s="32"/>
      <c r="FA424" s="32"/>
    </row>
    <row r="425" spans="151:157">
      <c r="EU425" s="29" t="s">
        <v>995</v>
      </c>
      <c r="EV425" s="30" t="s">
        <v>996</v>
      </c>
      <c r="EW425" s="32"/>
      <c r="EX425" s="32"/>
      <c r="EY425" s="32"/>
      <c r="EZ425" s="32"/>
      <c r="FA425" s="32"/>
    </row>
    <row r="426" spans="151:157">
      <c r="EU426" s="29" t="s">
        <v>997</v>
      </c>
      <c r="EV426" s="30" t="s">
        <v>614</v>
      </c>
      <c r="EW426" s="32"/>
      <c r="EX426" s="32"/>
      <c r="EY426" s="32"/>
      <c r="EZ426" s="32"/>
      <c r="FA426" s="32"/>
    </row>
    <row r="427" spans="151:157">
      <c r="EU427" s="29" t="s">
        <v>998</v>
      </c>
      <c r="EV427" s="30" t="s">
        <v>999</v>
      </c>
      <c r="EW427" s="32"/>
      <c r="EX427" s="32"/>
      <c r="EY427" s="32"/>
      <c r="EZ427" s="32"/>
      <c r="FA427" s="32"/>
    </row>
    <row r="428" spans="151:157">
      <c r="EU428" s="29" t="s">
        <v>1000</v>
      </c>
      <c r="EV428" s="30" t="s">
        <v>1001</v>
      </c>
      <c r="EW428" s="32"/>
      <c r="EX428" s="32"/>
      <c r="EY428" s="32"/>
      <c r="EZ428" s="32"/>
      <c r="FA428" s="32"/>
    </row>
    <row r="429" spans="151:157">
      <c r="EU429" s="29" t="s">
        <v>1002</v>
      </c>
      <c r="EV429" s="30" t="s">
        <v>1003</v>
      </c>
      <c r="EW429" s="32"/>
      <c r="EX429" s="32"/>
      <c r="EY429" s="32"/>
      <c r="EZ429" s="32"/>
      <c r="FA429" s="32"/>
    </row>
    <row r="430" spans="151:157">
      <c r="EU430" s="29" t="s">
        <v>1004</v>
      </c>
      <c r="EV430" s="30" t="s">
        <v>1005</v>
      </c>
      <c r="EW430" s="32"/>
      <c r="EX430" s="32"/>
      <c r="EY430" s="32"/>
      <c r="EZ430" s="32"/>
      <c r="FA430" s="32"/>
    </row>
    <row r="431" spans="151:157">
      <c r="EU431" s="29" t="s">
        <v>1006</v>
      </c>
      <c r="EV431" s="30" t="s">
        <v>1007</v>
      </c>
      <c r="EW431" s="32"/>
      <c r="EX431" s="32"/>
      <c r="EY431" s="32"/>
      <c r="EZ431" s="32"/>
      <c r="FA431" s="32"/>
    </row>
    <row r="432" spans="151:157">
      <c r="EU432" s="29" t="s">
        <v>1008</v>
      </c>
      <c r="EV432" s="30" t="s">
        <v>1009</v>
      </c>
      <c r="EW432" s="32"/>
      <c r="EX432" s="32"/>
      <c r="EY432" s="32"/>
      <c r="EZ432" s="32"/>
      <c r="FA432" s="32"/>
    </row>
    <row r="433" spans="151:157">
      <c r="EU433" s="29" t="s">
        <v>1010</v>
      </c>
      <c r="EV433" s="30" t="s">
        <v>1011</v>
      </c>
      <c r="EW433" s="32"/>
      <c r="EX433" s="32"/>
      <c r="EY433" s="32"/>
      <c r="EZ433" s="32"/>
      <c r="FA433" s="32"/>
    </row>
    <row r="434" spans="151:157">
      <c r="EU434" s="29" t="s">
        <v>1012</v>
      </c>
      <c r="EV434" s="30" t="s">
        <v>1013</v>
      </c>
      <c r="EW434" s="32"/>
      <c r="EX434" s="32"/>
      <c r="EY434" s="32"/>
      <c r="EZ434" s="32"/>
      <c r="FA434" s="32"/>
    </row>
    <row r="435" spans="151:157">
      <c r="EU435" s="29" t="s">
        <v>1014</v>
      </c>
      <c r="EV435" s="30" t="s">
        <v>1015</v>
      </c>
      <c r="EW435" s="32"/>
      <c r="EX435" s="32"/>
      <c r="EY435" s="32"/>
      <c r="EZ435" s="32"/>
      <c r="FA435" s="32"/>
    </row>
    <row r="436" spans="151:157">
      <c r="EU436" s="29" t="s">
        <v>1016</v>
      </c>
      <c r="EV436" s="30" t="s">
        <v>1017</v>
      </c>
      <c r="EW436" s="32"/>
      <c r="EX436" s="32"/>
      <c r="EY436" s="32"/>
      <c r="EZ436" s="32"/>
      <c r="FA436" s="32"/>
    </row>
    <row r="437" spans="151:157">
      <c r="EU437" s="29" t="s">
        <v>1018</v>
      </c>
      <c r="EV437" s="30" t="s">
        <v>1019</v>
      </c>
      <c r="EW437" s="32"/>
      <c r="EX437" s="32"/>
      <c r="EY437" s="32"/>
      <c r="EZ437" s="32"/>
      <c r="FA437" s="32"/>
    </row>
    <row r="438" spans="151:157">
      <c r="EU438" s="29" t="s">
        <v>1020</v>
      </c>
      <c r="EV438" s="30" t="s">
        <v>1021</v>
      </c>
      <c r="EW438" s="32"/>
      <c r="EX438" s="32"/>
      <c r="EY438" s="32"/>
      <c r="EZ438" s="32"/>
      <c r="FA438" s="32"/>
    </row>
    <row r="439" spans="151:157">
      <c r="EU439" s="29" t="s">
        <v>1022</v>
      </c>
      <c r="EV439" s="30" t="s">
        <v>1023</v>
      </c>
      <c r="EW439" s="32"/>
      <c r="EX439" s="32"/>
      <c r="EY439" s="32"/>
      <c r="EZ439" s="32"/>
      <c r="FA439" s="32"/>
    </row>
    <row r="440" spans="151:157">
      <c r="EU440" s="29" t="s">
        <v>1024</v>
      </c>
      <c r="EV440" s="30" t="s">
        <v>1025</v>
      </c>
      <c r="EW440" s="32"/>
      <c r="EX440" s="32"/>
      <c r="EY440" s="32"/>
      <c r="EZ440" s="32"/>
      <c r="FA440" s="32"/>
    </row>
    <row r="441" spans="151:157">
      <c r="EU441" s="29" t="s">
        <v>1026</v>
      </c>
      <c r="EV441" s="30" t="s">
        <v>1027</v>
      </c>
      <c r="EW441" s="32"/>
      <c r="EX441" s="32"/>
      <c r="EY441" s="32"/>
      <c r="EZ441" s="32"/>
      <c r="FA441" s="32"/>
    </row>
    <row r="442" spans="151:157">
      <c r="EU442" s="29" t="s">
        <v>1028</v>
      </c>
      <c r="EV442" s="30" t="s">
        <v>1029</v>
      </c>
      <c r="EW442" s="32"/>
      <c r="EX442" s="32"/>
      <c r="EY442" s="32"/>
      <c r="EZ442" s="32"/>
      <c r="FA442" s="32"/>
    </row>
    <row r="443" spans="151:157">
      <c r="EU443" s="29" t="s">
        <v>1030</v>
      </c>
      <c r="EV443" s="30" t="s">
        <v>1031</v>
      </c>
      <c r="EW443" s="32"/>
      <c r="EX443" s="32"/>
      <c r="EY443" s="32"/>
      <c r="EZ443" s="32"/>
      <c r="FA443" s="32"/>
    </row>
    <row r="444" spans="151:157">
      <c r="EU444" s="29" t="s">
        <v>1032</v>
      </c>
      <c r="EV444" s="30" t="s">
        <v>1033</v>
      </c>
      <c r="EW444" s="32"/>
      <c r="EX444" s="32"/>
      <c r="EY444" s="32"/>
      <c r="EZ444" s="32"/>
      <c r="FA444" s="32"/>
    </row>
    <row r="445" spans="151:157">
      <c r="EU445" s="29" t="s">
        <v>1034</v>
      </c>
      <c r="EV445" s="30" t="s">
        <v>1035</v>
      </c>
      <c r="EW445" s="32"/>
      <c r="EX445" s="32"/>
      <c r="EY445" s="32"/>
      <c r="EZ445" s="32"/>
      <c r="FA445" s="32"/>
    </row>
    <row r="446" spans="151:157">
      <c r="EU446" s="29" t="s">
        <v>1036</v>
      </c>
      <c r="EV446" s="30" t="s">
        <v>1037</v>
      </c>
      <c r="EW446" s="32"/>
      <c r="EX446" s="32"/>
      <c r="EY446" s="32"/>
      <c r="EZ446" s="32"/>
      <c r="FA446" s="32"/>
    </row>
    <row r="447" spans="151:157">
      <c r="EU447" s="29" t="s">
        <v>1038</v>
      </c>
      <c r="EV447" s="30" t="s">
        <v>1039</v>
      </c>
      <c r="EW447" s="32"/>
      <c r="EX447" s="32"/>
      <c r="EY447" s="32"/>
      <c r="EZ447" s="32"/>
      <c r="FA447" s="32"/>
    </row>
    <row r="448" spans="151:157">
      <c r="EU448" s="29" t="s">
        <v>1040</v>
      </c>
      <c r="EV448" s="30" t="s">
        <v>1041</v>
      </c>
      <c r="EW448" s="32"/>
      <c r="EX448" s="32"/>
      <c r="EY448" s="32"/>
      <c r="EZ448" s="32"/>
      <c r="FA448" s="32"/>
    </row>
    <row r="449" spans="151:157">
      <c r="EU449" s="29" t="s">
        <v>1042</v>
      </c>
      <c r="EV449" s="30" t="s">
        <v>1043</v>
      </c>
      <c r="EW449" s="32"/>
      <c r="EX449" s="32"/>
      <c r="EY449" s="32"/>
      <c r="EZ449" s="32"/>
      <c r="FA449" s="32"/>
    </row>
    <row r="450" spans="151:157">
      <c r="EU450" s="29" t="s">
        <v>1044</v>
      </c>
      <c r="EV450" s="30" t="s">
        <v>1045</v>
      </c>
      <c r="EW450" s="32"/>
      <c r="EX450" s="32"/>
      <c r="EY450" s="32"/>
      <c r="EZ450" s="32"/>
      <c r="FA450" s="32"/>
    </row>
    <row r="451" spans="151:157">
      <c r="EU451" s="29" t="s">
        <v>1046</v>
      </c>
      <c r="EV451" s="30" t="s">
        <v>1047</v>
      </c>
      <c r="EW451" s="32"/>
      <c r="EX451" s="32"/>
      <c r="EY451" s="32"/>
      <c r="EZ451" s="32"/>
      <c r="FA451" s="32"/>
    </row>
    <row r="452" spans="151:157">
      <c r="EU452" s="29" t="s">
        <v>1048</v>
      </c>
      <c r="EV452" s="30" t="s">
        <v>1049</v>
      </c>
      <c r="EW452" s="32"/>
      <c r="EX452" s="32"/>
      <c r="EY452" s="32"/>
      <c r="EZ452" s="32"/>
      <c r="FA452" s="32"/>
    </row>
    <row r="453" spans="151:157">
      <c r="EU453" s="29" t="s">
        <v>1050</v>
      </c>
      <c r="EV453" s="30" t="s">
        <v>1051</v>
      </c>
      <c r="EW453" s="32"/>
      <c r="EX453" s="32"/>
      <c r="EY453" s="32"/>
      <c r="EZ453" s="32"/>
      <c r="FA453" s="32"/>
    </row>
    <row r="454" spans="151:157">
      <c r="EU454" s="29" t="s">
        <v>1052</v>
      </c>
      <c r="EV454" s="30" t="s">
        <v>1053</v>
      </c>
      <c r="EW454" s="32"/>
      <c r="EX454" s="32"/>
      <c r="EY454" s="32"/>
      <c r="EZ454" s="32"/>
      <c r="FA454" s="32"/>
    </row>
    <row r="455" spans="151:157">
      <c r="EU455" s="29" t="s">
        <v>1054</v>
      </c>
      <c r="EV455" s="30" t="s">
        <v>1055</v>
      </c>
      <c r="EW455" s="32"/>
      <c r="EX455" s="32"/>
      <c r="EY455" s="32"/>
      <c r="EZ455" s="32"/>
      <c r="FA455" s="32"/>
    </row>
    <row r="456" spans="151:157">
      <c r="EU456" s="29" t="s">
        <v>1056</v>
      </c>
      <c r="EV456" s="30" t="s">
        <v>1057</v>
      </c>
      <c r="EW456" s="32"/>
      <c r="EX456" s="32"/>
      <c r="EY456" s="32"/>
      <c r="EZ456" s="32"/>
      <c r="FA456" s="32"/>
    </row>
    <row r="457" spans="151:157">
      <c r="EU457" s="29" t="s">
        <v>1058</v>
      </c>
      <c r="EV457" s="30" t="s">
        <v>1059</v>
      </c>
      <c r="EW457" s="32"/>
      <c r="EX457" s="32"/>
      <c r="EY457" s="32"/>
      <c r="EZ457" s="32"/>
      <c r="FA457" s="32"/>
    </row>
    <row r="458" spans="151:157">
      <c r="EU458" s="29" t="s">
        <v>1060</v>
      </c>
      <c r="EV458" s="30" t="s">
        <v>1061</v>
      </c>
      <c r="EW458" s="32"/>
      <c r="EX458" s="32"/>
      <c r="EY458" s="32"/>
      <c r="EZ458" s="32"/>
      <c r="FA458" s="32"/>
    </row>
    <row r="459" spans="151:157">
      <c r="EU459" s="29" t="s">
        <v>1062</v>
      </c>
      <c r="EV459" s="30" t="s">
        <v>1063</v>
      </c>
      <c r="EW459" s="32"/>
      <c r="EX459" s="32"/>
      <c r="EY459" s="32"/>
      <c r="EZ459" s="32"/>
      <c r="FA459" s="32"/>
    </row>
    <row r="460" spans="151:157">
      <c r="EU460" s="29" t="s">
        <v>1064</v>
      </c>
      <c r="EV460" s="30" t="s">
        <v>1065</v>
      </c>
      <c r="EW460" s="32"/>
      <c r="EX460" s="32"/>
      <c r="EY460" s="32"/>
      <c r="EZ460" s="32"/>
      <c r="FA460" s="32"/>
    </row>
    <row r="461" spans="151:157">
      <c r="EU461" s="29" t="s">
        <v>1066</v>
      </c>
      <c r="EV461" s="30" t="s">
        <v>1067</v>
      </c>
      <c r="EW461" s="32"/>
      <c r="EX461" s="32"/>
      <c r="EY461" s="32"/>
      <c r="EZ461" s="32"/>
      <c r="FA461" s="32"/>
    </row>
    <row r="462" spans="151:157">
      <c r="EU462" s="29" t="s">
        <v>1068</v>
      </c>
      <c r="EV462" s="30" t="s">
        <v>1069</v>
      </c>
      <c r="EW462" s="32"/>
      <c r="EX462" s="32"/>
      <c r="EY462" s="32"/>
      <c r="EZ462" s="32"/>
      <c r="FA462" s="32"/>
    </row>
    <row r="463" spans="151:157">
      <c r="EU463" s="29" t="s">
        <v>1070</v>
      </c>
      <c r="EV463" s="30" t="s">
        <v>1071</v>
      </c>
      <c r="EW463" s="32"/>
      <c r="EX463" s="32"/>
      <c r="EY463" s="32"/>
      <c r="EZ463" s="32"/>
      <c r="FA463" s="32"/>
    </row>
    <row r="464" spans="151:157">
      <c r="EU464" s="29" t="s">
        <v>1072</v>
      </c>
      <c r="EV464" s="30" t="s">
        <v>1073</v>
      </c>
      <c r="EW464" s="32"/>
      <c r="EX464" s="32"/>
      <c r="EY464" s="32"/>
      <c r="EZ464" s="32"/>
      <c r="FA464" s="32"/>
    </row>
    <row r="465" spans="151:157">
      <c r="EU465" s="29" t="s">
        <v>1074</v>
      </c>
      <c r="EV465" s="30" t="s">
        <v>1075</v>
      </c>
      <c r="EW465" s="32"/>
      <c r="EX465" s="32"/>
      <c r="EY465" s="32"/>
      <c r="EZ465" s="32"/>
      <c r="FA465" s="32"/>
    </row>
    <row r="466" spans="151:157">
      <c r="EU466" s="29" t="s">
        <v>1076</v>
      </c>
      <c r="EV466" s="30" t="s">
        <v>1077</v>
      </c>
      <c r="EW466" s="32"/>
      <c r="EX466" s="32"/>
      <c r="EY466" s="32"/>
      <c r="EZ466" s="32"/>
      <c r="FA466" s="32"/>
    </row>
    <row r="467" spans="151:157">
      <c r="EU467" s="29" t="s">
        <v>1078</v>
      </c>
      <c r="EV467" s="30" t="s">
        <v>1079</v>
      </c>
      <c r="EW467" s="32"/>
      <c r="EX467" s="32"/>
      <c r="EY467" s="32"/>
      <c r="EZ467" s="32"/>
      <c r="FA467" s="32"/>
    </row>
    <row r="468" spans="151:157">
      <c r="EU468" s="29" t="s">
        <v>1080</v>
      </c>
      <c r="EV468" s="30" t="s">
        <v>1081</v>
      </c>
      <c r="EW468" s="32"/>
      <c r="EX468" s="32"/>
      <c r="EY468" s="32"/>
      <c r="EZ468" s="32"/>
      <c r="FA468" s="32"/>
    </row>
    <row r="469" spans="151:157">
      <c r="EU469" s="29" t="s">
        <v>1082</v>
      </c>
      <c r="EV469" s="30" t="s">
        <v>1083</v>
      </c>
      <c r="EW469" s="32"/>
      <c r="EX469" s="32"/>
      <c r="EY469" s="32"/>
      <c r="EZ469" s="32"/>
      <c r="FA469" s="32"/>
    </row>
    <row r="470" spans="151:157">
      <c r="EU470" s="29" t="s">
        <v>1084</v>
      </c>
      <c r="EV470" s="30" t="s">
        <v>1085</v>
      </c>
      <c r="EW470" s="32"/>
      <c r="EX470" s="32"/>
      <c r="EY470" s="32"/>
      <c r="EZ470" s="32"/>
      <c r="FA470" s="32"/>
    </row>
    <row r="471" spans="151:157">
      <c r="EU471" s="29" t="s">
        <v>1086</v>
      </c>
      <c r="EV471" s="30" t="s">
        <v>1087</v>
      </c>
      <c r="EW471" s="32"/>
      <c r="EX471" s="32"/>
      <c r="EY471" s="32"/>
      <c r="EZ471" s="32"/>
      <c r="FA471" s="32"/>
    </row>
    <row r="472" spans="151:157">
      <c r="EU472" s="29" t="s">
        <v>1088</v>
      </c>
      <c r="EV472" s="30" t="s">
        <v>1089</v>
      </c>
      <c r="EW472" s="32"/>
      <c r="EX472" s="32"/>
      <c r="EY472" s="32"/>
      <c r="EZ472" s="32"/>
      <c r="FA472" s="32"/>
    </row>
    <row r="473" spans="151:157">
      <c r="EU473" s="29" t="s">
        <v>1090</v>
      </c>
      <c r="EV473" s="30" t="s">
        <v>1091</v>
      </c>
      <c r="EW473" s="32"/>
      <c r="EX473" s="32"/>
      <c r="EY473" s="32"/>
      <c r="EZ473" s="32"/>
      <c r="FA473" s="32"/>
    </row>
    <row r="474" spans="151:157">
      <c r="EU474" s="29" t="s">
        <v>1092</v>
      </c>
      <c r="EV474" s="30" t="s">
        <v>1093</v>
      </c>
      <c r="EW474" s="32"/>
      <c r="EX474" s="32"/>
      <c r="EY474" s="32"/>
      <c r="EZ474" s="32"/>
      <c r="FA474" s="32"/>
    </row>
    <row r="475" spans="151:157">
      <c r="EU475" s="29" t="s">
        <v>1094</v>
      </c>
      <c r="EV475" s="30" t="s">
        <v>1095</v>
      </c>
      <c r="EW475" s="32"/>
      <c r="EX475" s="32"/>
      <c r="EY475" s="32"/>
      <c r="EZ475" s="32"/>
      <c r="FA475" s="32"/>
    </row>
    <row r="476" spans="151:157">
      <c r="EU476" s="29" t="s">
        <v>1096</v>
      </c>
      <c r="EV476" s="30" t="s">
        <v>1097</v>
      </c>
      <c r="EW476" s="32"/>
      <c r="EX476" s="32"/>
      <c r="EY476" s="32"/>
      <c r="EZ476" s="32"/>
      <c r="FA476" s="32"/>
    </row>
    <row r="477" spans="151:157">
      <c r="EU477" s="29" t="s">
        <v>1098</v>
      </c>
      <c r="EV477" s="30" t="s">
        <v>1099</v>
      </c>
      <c r="EW477" s="32"/>
      <c r="EX477" s="32"/>
      <c r="EY477" s="32"/>
      <c r="EZ477" s="32"/>
      <c r="FA477" s="32"/>
    </row>
    <row r="478" spans="151:157">
      <c r="EU478" s="29" t="s">
        <v>1100</v>
      </c>
      <c r="EV478" s="30" t="s">
        <v>1101</v>
      </c>
      <c r="EW478" s="32"/>
      <c r="EX478" s="32"/>
      <c r="EY478" s="32"/>
      <c r="EZ478" s="32"/>
      <c r="FA478" s="32"/>
    </row>
    <row r="479" spans="151:157">
      <c r="EU479" s="29" t="s">
        <v>1102</v>
      </c>
      <c r="EV479" s="30" t="s">
        <v>1103</v>
      </c>
      <c r="EW479" s="32"/>
      <c r="EX479" s="32"/>
      <c r="EY479" s="32"/>
      <c r="EZ479" s="32"/>
      <c r="FA479" s="32"/>
    </row>
    <row r="480" spans="151:157">
      <c r="EU480" s="29" t="s">
        <v>1104</v>
      </c>
      <c r="EV480" s="30" t="s">
        <v>1105</v>
      </c>
      <c r="EW480" s="32"/>
      <c r="EX480" s="32"/>
      <c r="EY480" s="32"/>
      <c r="EZ480" s="32"/>
      <c r="FA480" s="32"/>
    </row>
    <row r="481" spans="151:157">
      <c r="EU481" s="29" t="s">
        <v>1106</v>
      </c>
      <c r="EV481" s="30" t="s">
        <v>1107</v>
      </c>
      <c r="EW481" s="32"/>
      <c r="EX481" s="32"/>
      <c r="EY481" s="32"/>
      <c r="EZ481" s="32"/>
      <c r="FA481" s="32"/>
    </row>
    <row r="482" spans="151:157">
      <c r="EU482" s="29" t="s">
        <v>1108</v>
      </c>
      <c r="EV482" s="30" t="s">
        <v>1109</v>
      </c>
      <c r="EW482" s="32"/>
      <c r="EX482" s="32"/>
      <c r="EY482" s="32"/>
      <c r="EZ482" s="32"/>
      <c r="FA482" s="32"/>
    </row>
    <row r="483" spans="151:157">
      <c r="EU483" s="29" t="s">
        <v>1110</v>
      </c>
      <c r="EV483" s="30" t="s">
        <v>1111</v>
      </c>
      <c r="EW483" s="32"/>
      <c r="EX483" s="32"/>
      <c r="EY483" s="32"/>
      <c r="EZ483" s="32"/>
      <c r="FA483" s="32"/>
    </row>
    <row r="484" spans="151:157">
      <c r="EU484" s="29" t="s">
        <v>1112</v>
      </c>
      <c r="EV484" s="30" t="s">
        <v>1113</v>
      </c>
      <c r="EW484" s="32"/>
      <c r="EX484" s="32"/>
      <c r="EY484" s="32"/>
      <c r="EZ484" s="32"/>
      <c r="FA484" s="32"/>
    </row>
    <row r="485" spans="151:157">
      <c r="EU485" s="29" t="s">
        <v>1114</v>
      </c>
      <c r="EV485" s="30" t="s">
        <v>1115</v>
      </c>
      <c r="EW485" s="32"/>
      <c r="EX485" s="32"/>
      <c r="EY485" s="32"/>
      <c r="EZ485" s="32"/>
      <c r="FA485" s="32"/>
    </row>
    <row r="486" spans="151:157">
      <c r="EU486" s="29" t="s">
        <v>1116</v>
      </c>
      <c r="EV486" s="30" t="s">
        <v>1117</v>
      </c>
      <c r="EW486" s="32"/>
      <c r="EX486" s="32"/>
      <c r="EY486" s="32"/>
      <c r="EZ486" s="32"/>
      <c r="FA486" s="32"/>
    </row>
    <row r="487" spans="151:157">
      <c r="EU487" s="29" t="s">
        <v>1118</v>
      </c>
      <c r="EV487" s="30" t="s">
        <v>1119</v>
      </c>
      <c r="EW487" s="32"/>
      <c r="EX487" s="32"/>
      <c r="EY487" s="32"/>
      <c r="EZ487" s="32"/>
      <c r="FA487" s="32"/>
    </row>
    <row r="488" spans="151:157">
      <c r="EU488" s="29" t="s">
        <v>1120</v>
      </c>
      <c r="EV488" s="30" t="s">
        <v>1121</v>
      </c>
      <c r="EW488" s="32"/>
      <c r="EX488" s="32"/>
      <c r="EY488" s="32"/>
      <c r="EZ488" s="32"/>
      <c r="FA488" s="32"/>
    </row>
    <row r="489" spans="151:157">
      <c r="EU489" s="29" t="s">
        <v>1122</v>
      </c>
      <c r="EV489" s="30" t="s">
        <v>1123</v>
      </c>
      <c r="EW489" s="32"/>
      <c r="EX489" s="32"/>
      <c r="EY489" s="32"/>
      <c r="EZ489" s="32"/>
      <c r="FA489" s="32"/>
    </row>
    <row r="490" spans="151:157">
      <c r="EU490" s="29" t="s">
        <v>1124</v>
      </c>
      <c r="EV490" s="30" t="s">
        <v>1125</v>
      </c>
      <c r="EW490" s="32"/>
      <c r="EX490" s="32"/>
      <c r="EY490" s="32"/>
      <c r="EZ490" s="32"/>
      <c r="FA490" s="32"/>
    </row>
    <row r="491" spans="151:157">
      <c r="EU491" s="29" t="s">
        <v>1126</v>
      </c>
      <c r="EV491" s="30" t="s">
        <v>1127</v>
      </c>
      <c r="EW491" s="32"/>
      <c r="EX491" s="32"/>
      <c r="EY491" s="32"/>
      <c r="EZ491" s="32"/>
      <c r="FA491" s="32"/>
    </row>
    <row r="492" spans="151:157">
      <c r="EU492" s="29" t="s">
        <v>1128</v>
      </c>
      <c r="EV492" s="30" t="s">
        <v>1129</v>
      </c>
      <c r="EW492" s="32"/>
      <c r="EX492" s="32"/>
      <c r="EY492" s="32"/>
      <c r="EZ492" s="32"/>
      <c r="FA492" s="32"/>
    </row>
    <row r="493" spans="151:157">
      <c r="EU493" s="29" t="s">
        <v>1130</v>
      </c>
      <c r="EV493" s="30" t="s">
        <v>781</v>
      </c>
      <c r="EW493" s="32"/>
      <c r="EX493" s="32"/>
      <c r="EY493" s="32"/>
      <c r="EZ493" s="32"/>
      <c r="FA493" s="32"/>
    </row>
    <row r="494" spans="151:157">
      <c r="EU494" s="29" t="s">
        <v>1131</v>
      </c>
      <c r="EV494" s="30" t="s">
        <v>1132</v>
      </c>
      <c r="EW494" s="32"/>
      <c r="EX494" s="32"/>
      <c r="EY494" s="32"/>
      <c r="EZ494" s="32"/>
      <c r="FA494" s="32"/>
    </row>
    <row r="495" spans="151:157">
      <c r="EU495" s="29" t="s">
        <v>1133</v>
      </c>
      <c r="EV495" s="30" t="s">
        <v>1134</v>
      </c>
      <c r="EW495" s="32"/>
      <c r="EX495" s="32"/>
      <c r="EY495" s="32"/>
      <c r="EZ495" s="32"/>
      <c r="FA495" s="32"/>
    </row>
    <row r="496" spans="151:157">
      <c r="EU496" s="29" t="s">
        <v>1135</v>
      </c>
      <c r="EV496" s="30" t="s">
        <v>1136</v>
      </c>
      <c r="EW496" s="32"/>
      <c r="EX496" s="32"/>
      <c r="EY496" s="32"/>
      <c r="EZ496" s="32"/>
      <c r="FA496" s="32"/>
    </row>
    <row r="497" spans="151:157">
      <c r="EU497" s="29" t="s">
        <v>1137</v>
      </c>
      <c r="EV497" s="30" t="s">
        <v>1138</v>
      </c>
      <c r="EW497" s="32"/>
      <c r="EX497" s="32"/>
      <c r="EY497" s="32"/>
      <c r="EZ497" s="32"/>
      <c r="FA497" s="32"/>
    </row>
    <row r="498" spans="151:157">
      <c r="EU498" s="29" t="s">
        <v>1139</v>
      </c>
      <c r="EV498" s="30" t="s">
        <v>1140</v>
      </c>
      <c r="EW498" s="32"/>
      <c r="EX498" s="32"/>
      <c r="EY498" s="32"/>
      <c r="EZ498" s="32"/>
      <c r="FA498" s="32"/>
    </row>
    <row r="499" spans="151:157">
      <c r="EU499" s="29" t="s">
        <v>1141</v>
      </c>
      <c r="EV499" s="30" t="s">
        <v>1142</v>
      </c>
      <c r="EW499" s="32"/>
      <c r="EX499" s="32"/>
      <c r="EY499" s="32"/>
      <c r="EZ499" s="32"/>
      <c r="FA499" s="32"/>
    </row>
    <row r="500" spans="151:157">
      <c r="EU500" s="29" t="s">
        <v>1143</v>
      </c>
      <c r="EV500" s="30" t="s">
        <v>1144</v>
      </c>
      <c r="EW500" s="32"/>
      <c r="EX500" s="32"/>
      <c r="EY500" s="32"/>
      <c r="EZ500" s="32"/>
      <c r="FA500" s="32"/>
    </row>
    <row r="501" spans="151:157">
      <c r="EU501" s="29" t="s">
        <v>1145</v>
      </c>
      <c r="EV501" s="30" t="s">
        <v>1146</v>
      </c>
      <c r="EW501" s="32"/>
      <c r="EX501" s="32"/>
      <c r="EY501" s="32"/>
      <c r="EZ501" s="32"/>
      <c r="FA501" s="32"/>
    </row>
    <row r="502" spans="151:157">
      <c r="EU502" s="29" t="s">
        <v>1147</v>
      </c>
      <c r="EV502" s="30" t="s">
        <v>1148</v>
      </c>
      <c r="EW502" s="32"/>
      <c r="EX502" s="32"/>
      <c r="EY502" s="32"/>
      <c r="EZ502" s="32"/>
      <c r="FA502" s="32"/>
    </row>
    <row r="503" spans="151:157">
      <c r="EU503" s="29" t="s">
        <v>1149</v>
      </c>
      <c r="EV503" s="30" t="s">
        <v>1150</v>
      </c>
      <c r="EW503" s="32"/>
      <c r="EX503" s="32"/>
      <c r="EY503" s="32"/>
      <c r="EZ503" s="32"/>
      <c r="FA503" s="32"/>
    </row>
    <row r="504" spans="151:157">
      <c r="EU504" s="29" t="s">
        <v>1151</v>
      </c>
      <c r="EV504" s="30" t="s">
        <v>1152</v>
      </c>
      <c r="EW504" s="32"/>
      <c r="EX504" s="32"/>
      <c r="EY504" s="32"/>
      <c r="EZ504" s="32"/>
      <c r="FA504" s="32"/>
    </row>
    <row r="505" spans="151:157">
      <c r="EU505" s="29" t="s">
        <v>1153</v>
      </c>
      <c r="EV505" s="30" t="s">
        <v>1154</v>
      </c>
      <c r="EW505" s="32"/>
      <c r="EX505" s="32"/>
      <c r="EY505" s="32"/>
      <c r="EZ505" s="32"/>
      <c r="FA505" s="32"/>
    </row>
    <row r="506" spans="151:157">
      <c r="EU506" s="29" t="s">
        <v>1155</v>
      </c>
      <c r="EV506" s="30" t="s">
        <v>1156</v>
      </c>
      <c r="EW506" s="32"/>
      <c r="EX506" s="32"/>
      <c r="EY506" s="32"/>
      <c r="EZ506" s="32"/>
      <c r="FA506" s="32"/>
    </row>
    <row r="507" spans="151:157">
      <c r="EU507" s="29" t="s">
        <v>1157</v>
      </c>
      <c r="EV507" s="30" t="s">
        <v>1158</v>
      </c>
      <c r="EW507" s="32"/>
      <c r="EX507" s="32"/>
      <c r="EY507" s="32"/>
      <c r="EZ507" s="32"/>
      <c r="FA507" s="32"/>
    </row>
    <row r="508" spans="151:157">
      <c r="EU508" s="29" t="s">
        <v>1159</v>
      </c>
      <c r="EV508" s="30" t="s">
        <v>1160</v>
      </c>
      <c r="EW508" s="32"/>
      <c r="EX508" s="32"/>
      <c r="EY508" s="32"/>
      <c r="EZ508" s="32"/>
      <c r="FA508" s="32"/>
    </row>
    <row r="509" spans="151:157">
      <c r="EU509" s="29" t="s">
        <v>1161</v>
      </c>
      <c r="EV509" s="30" t="s">
        <v>1162</v>
      </c>
      <c r="EW509" s="32"/>
      <c r="EX509" s="32"/>
      <c r="EY509" s="32"/>
      <c r="EZ509" s="32"/>
      <c r="FA509" s="32"/>
    </row>
    <row r="510" spans="151:157">
      <c r="EU510" s="29" t="s">
        <v>1163</v>
      </c>
      <c r="EV510" s="30" t="s">
        <v>1164</v>
      </c>
      <c r="EW510" s="32"/>
      <c r="EX510" s="32"/>
      <c r="EY510" s="32"/>
      <c r="EZ510" s="32"/>
      <c r="FA510" s="32"/>
    </row>
    <row r="511" spans="151:157">
      <c r="EU511" s="29" t="s">
        <v>1165</v>
      </c>
      <c r="EV511" s="30" t="s">
        <v>1166</v>
      </c>
      <c r="EW511" s="32"/>
      <c r="EX511" s="32"/>
      <c r="EY511" s="32"/>
      <c r="EZ511" s="32"/>
      <c r="FA511" s="32"/>
    </row>
    <row r="512" spans="151:157">
      <c r="EU512" s="29" t="s">
        <v>1167</v>
      </c>
      <c r="EV512" s="30" t="s">
        <v>1168</v>
      </c>
      <c r="EW512" s="32"/>
      <c r="EX512" s="32"/>
      <c r="EY512" s="32"/>
      <c r="EZ512" s="32"/>
      <c r="FA512" s="32"/>
    </row>
    <row r="513" spans="151:157">
      <c r="EU513" s="29" t="s">
        <v>1169</v>
      </c>
      <c r="EV513" s="30" t="s">
        <v>1170</v>
      </c>
      <c r="EW513" s="32"/>
      <c r="EX513" s="32"/>
      <c r="EY513" s="32"/>
      <c r="EZ513" s="32"/>
      <c r="FA513" s="32"/>
    </row>
    <row r="514" spans="151:157">
      <c r="EU514" s="29" t="s">
        <v>1171</v>
      </c>
      <c r="EV514" s="30" t="s">
        <v>1172</v>
      </c>
      <c r="EW514" s="32"/>
      <c r="EX514" s="32"/>
      <c r="EY514" s="32"/>
      <c r="EZ514" s="32"/>
      <c r="FA514" s="32"/>
    </row>
    <row r="515" spans="151:157">
      <c r="EU515" s="29" t="s">
        <v>1173</v>
      </c>
      <c r="EV515" s="30" t="s">
        <v>1174</v>
      </c>
      <c r="EW515" s="32"/>
      <c r="EX515" s="32"/>
      <c r="EY515" s="32"/>
      <c r="EZ515" s="32"/>
      <c r="FA515" s="32"/>
    </row>
    <row r="516" spans="151:157">
      <c r="EU516" s="29" t="s">
        <v>1175</v>
      </c>
      <c r="EV516" s="30" t="s">
        <v>1176</v>
      </c>
      <c r="EW516" s="32"/>
      <c r="EX516" s="32"/>
      <c r="EY516" s="32"/>
      <c r="EZ516" s="32"/>
      <c r="FA516" s="32"/>
    </row>
    <row r="517" spans="151:157">
      <c r="EU517" s="29" t="s">
        <v>1177</v>
      </c>
      <c r="EV517" s="30" t="s">
        <v>1178</v>
      </c>
      <c r="EW517" s="32"/>
      <c r="EX517" s="32"/>
      <c r="EY517" s="32"/>
      <c r="EZ517" s="32"/>
      <c r="FA517" s="32"/>
    </row>
    <row r="518" spans="151:157">
      <c r="EU518" s="29" t="s">
        <v>1179</v>
      </c>
      <c r="EV518" s="30" t="s">
        <v>1180</v>
      </c>
      <c r="EW518" s="32"/>
      <c r="EX518" s="32"/>
      <c r="EY518" s="32"/>
      <c r="EZ518" s="32"/>
      <c r="FA518" s="32"/>
    </row>
    <row r="519" spans="151:157">
      <c r="EU519" s="29" t="s">
        <v>1181</v>
      </c>
      <c r="EV519" s="30" t="s">
        <v>1182</v>
      </c>
      <c r="EW519" s="32"/>
      <c r="EX519" s="32"/>
      <c r="EY519" s="32"/>
      <c r="EZ519" s="32"/>
      <c r="FA519" s="32"/>
    </row>
    <row r="520" spans="151:157">
      <c r="EU520" s="29" t="s">
        <v>1183</v>
      </c>
      <c r="EV520" s="30" t="s">
        <v>1184</v>
      </c>
      <c r="EW520" s="32"/>
      <c r="EX520" s="32"/>
      <c r="EY520" s="32"/>
      <c r="EZ520" s="32"/>
      <c r="FA520" s="32"/>
    </row>
    <row r="521" spans="151:157">
      <c r="EU521" s="29" t="s">
        <v>1185</v>
      </c>
      <c r="EV521" s="30" t="s">
        <v>1186</v>
      </c>
      <c r="EW521" s="32"/>
      <c r="EX521" s="32"/>
      <c r="EY521" s="32"/>
      <c r="EZ521" s="32"/>
      <c r="FA521" s="32"/>
    </row>
    <row r="522" spans="151:157">
      <c r="EU522" s="29" t="s">
        <v>1187</v>
      </c>
      <c r="EV522" s="30" t="s">
        <v>1188</v>
      </c>
      <c r="EW522" s="32"/>
      <c r="EX522" s="32"/>
      <c r="EY522" s="32"/>
      <c r="EZ522" s="32"/>
      <c r="FA522" s="32"/>
    </row>
    <row r="523" spans="151:157">
      <c r="EU523" s="29" t="s">
        <v>1189</v>
      </c>
      <c r="EV523" s="30" t="s">
        <v>1190</v>
      </c>
      <c r="EW523" s="32"/>
      <c r="EX523" s="32"/>
      <c r="EY523" s="32"/>
      <c r="EZ523" s="32"/>
      <c r="FA523" s="32"/>
    </row>
    <row r="524" spans="151:157">
      <c r="EU524" s="29" t="s">
        <v>1191</v>
      </c>
      <c r="EV524" s="30" t="s">
        <v>632</v>
      </c>
      <c r="EW524" s="32"/>
      <c r="EX524" s="32"/>
      <c r="EY524" s="32"/>
      <c r="EZ524" s="32"/>
      <c r="FA524" s="32"/>
    </row>
    <row r="525" spans="151:157">
      <c r="EU525" s="29" t="s">
        <v>1192</v>
      </c>
      <c r="EV525" s="30" t="s">
        <v>834</v>
      </c>
      <c r="EW525" s="32"/>
      <c r="EX525" s="32"/>
      <c r="EY525" s="32"/>
      <c r="EZ525" s="32"/>
      <c r="FA525" s="32"/>
    </row>
    <row r="526" spans="151:157">
      <c r="EU526" s="29" t="s">
        <v>1193</v>
      </c>
      <c r="EV526" s="30" t="s">
        <v>1194</v>
      </c>
      <c r="EW526" s="32"/>
      <c r="EX526" s="32"/>
      <c r="EY526" s="32"/>
      <c r="EZ526" s="32"/>
      <c r="FA526" s="32"/>
    </row>
    <row r="527" spans="151:157">
      <c r="EU527" s="29" t="s">
        <v>1195</v>
      </c>
      <c r="EV527" s="30" t="s">
        <v>1196</v>
      </c>
      <c r="EW527" s="32"/>
      <c r="EX527" s="32"/>
      <c r="EY527" s="32"/>
      <c r="EZ527" s="32"/>
      <c r="FA527" s="32"/>
    </row>
    <row r="528" spans="151:157">
      <c r="EU528" s="29" t="s">
        <v>1197</v>
      </c>
      <c r="EV528" s="30" t="s">
        <v>1198</v>
      </c>
      <c r="EW528" s="32"/>
      <c r="EX528" s="32"/>
      <c r="EY528" s="32"/>
      <c r="EZ528" s="32"/>
      <c r="FA528" s="32"/>
    </row>
    <row r="529" spans="151:157">
      <c r="EU529" s="29" t="s">
        <v>1199</v>
      </c>
      <c r="EV529" s="30" t="s">
        <v>1200</v>
      </c>
      <c r="EW529" s="32"/>
      <c r="EX529" s="32"/>
      <c r="EY529" s="32"/>
      <c r="EZ529" s="32"/>
      <c r="FA529" s="32"/>
    </row>
    <row r="530" spans="151:157">
      <c r="EU530" s="29" t="s">
        <v>1201</v>
      </c>
      <c r="EV530" s="30" t="s">
        <v>1202</v>
      </c>
      <c r="EW530" s="32"/>
      <c r="EX530" s="32"/>
      <c r="EY530" s="32"/>
      <c r="EZ530" s="32"/>
      <c r="FA530" s="32"/>
    </row>
    <row r="531" spans="151:157">
      <c r="EU531" s="29" t="s">
        <v>1203</v>
      </c>
      <c r="EV531" s="30" t="s">
        <v>1204</v>
      </c>
      <c r="EW531" s="32"/>
      <c r="EX531" s="32"/>
      <c r="EY531" s="32"/>
      <c r="EZ531" s="32"/>
      <c r="FA531" s="32"/>
    </row>
    <row r="532" spans="151:157">
      <c r="EU532" s="29" t="s">
        <v>1205</v>
      </c>
      <c r="EV532" s="30" t="s">
        <v>1206</v>
      </c>
      <c r="EW532" s="32"/>
      <c r="EX532" s="32"/>
      <c r="EY532" s="32"/>
      <c r="EZ532" s="32"/>
      <c r="FA532" s="32"/>
    </row>
    <row r="533" spans="151:157">
      <c r="EU533" s="29" t="s">
        <v>1207</v>
      </c>
      <c r="EV533" s="30" t="s">
        <v>1208</v>
      </c>
      <c r="EW533" s="32"/>
      <c r="EX533" s="32"/>
      <c r="EY533" s="32"/>
      <c r="EZ533" s="32"/>
      <c r="FA533" s="32"/>
    </row>
    <row r="534" spans="151:157">
      <c r="EU534" s="29" t="s">
        <v>1209</v>
      </c>
      <c r="EV534" s="30" t="s">
        <v>1210</v>
      </c>
      <c r="EW534" s="32"/>
      <c r="EX534" s="32"/>
      <c r="EY534" s="32"/>
      <c r="EZ534" s="32"/>
      <c r="FA534" s="32"/>
    </row>
    <row r="535" spans="151:157">
      <c r="EU535" s="29" t="s">
        <v>1211</v>
      </c>
      <c r="EV535" s="30" t="s">
        <v>1212</v>
      </c>
      <c r="EW535" s="32"/>
      <c r="EX535" s="32"/>
      <c r="EY535" s="32"/>
      <c r="EZ535" s="32"/>
      <c r="FA535" s="32"/>
    </row>
    <row r="536" spans="151:157">
      <c r="EU536" s="29" t="s">
        <v>1213</v>
      </c>
      <c r="EV536" s="30" t="s">
        <v>1214</v>
      </c>
      <c r="EW536" s="32"/>
      <c r="EX536" s="32"/>
      <c r="EY536" s="32"/>
      <c r="EZ536" s="32"/>
      <c r="FA536" s="32"/>
    </row>
    <row r="537" spans="151:157">
      <c r="EU537" s="29" t="s">
        <v>1215</v>
      </c>
      <c r="EV537" s="30" t="s">
        <v>1216</v>
      </c>
      <c r="EW537" s="32"/>
      <c r="EX537" s="32"/>
      <c r="EY537" s="32"/>
      <c r="EZ537" s="32"/>
      <c r="FA537" s="32"/>
    </row>
    <row r="538" spans="151:157">
      <c r="EU538" s="29" t="s">
        <v>1217</v>
      </c>
      <c r="EV538" s="30" t="s">
        <v>1218</v>
      </c>
      <c r="EW538" s="32"/>
      <c r="EX538" s="32"/>
      <c r="EY538" s="32"/>
      <c r="EZ538" s="32"/>
      <c r="FA538" s="32"/>
    </row>
    <row r="539" spans="151:157">
      <c r="EU539" s="29" t="s">
        <v>1219</v>
      </c>
      <c r="EV539" s="30" t="s">
        <v>670</v>
      </c>
      <c r="EW539" s="32"/>
      <c r="EX539" s="32"/>
      <c r="EY539" s="32"/>
      <c r="EZ539" s="32"/>
      <c r="FA539" s="32"/>
    </row>
    <row r="540" spans="151:157">
      <c r="EU540" s="29" t="s">
        <v>1220</v>
      </c>
      <c r="EV540" s="30" t="s">
        <v>1221</v>
      </c>
      <c r="EW540" s="32"/>
      <c r="EX540" s="32"/>
      <c r="EY540" s="32"/>
      <c r="EZ540" s="32"/>
      <c r="FA540" s="32"/>
    </row>
    <row r="541" spans="151:157">
      <c r="EU541" s="29" t="s">
        <v>1222</v>
      </c>
      <c r="EV541" s="30" t="s">
        <v>1223</v>
      </c>
      <c r="EW541" s="32"/>
      <c r="EX541" s="32"/>
      <c r="EY541" s="32"/>
      <c r="EZ541" s="32"/>
      <c r="FA541" s="32"/>
    </row>
    <row r="542" spans="151:157">
      <c r="EU542" s="29" t="s">
        <v>1224</v>
      </c>
      <c r="EV542" s="30" t="s">
        <v>1225</v>
      </c>
      <c r="EW542" s="32"/>
      <c r="EX542" s="32"/>
      <c r="EY542" s="32"/>
      <c r="EZ542" s="32"/>
      <c r="FA542" s="32"/>
    </row>
    <row r="543" spans="151:157">
      <c r="EU543" s="29" t="s">
        <v>1226</v>
      </c>
      <c r="EV543" s="30" t="s">
        <v>1227</v>
      </c>
      <c r="EW543" s="32"/>
      <c r="EX543" s="32"/>
      <c r="EY543" s="32"/>
      <c r="EZ543" s="32"/>
      <c r="FA543" s="32"/>
    </row>
    <row r="544" spans="151:157">
      <c r="EU544" s="29" t="s">
        <v>1228</v>
      </c>
      <c r="EV544" s="30" t="s">
        <v>1229</v>
      </c>
      <c r="EW544" s="32"/>
      <c r="EX544" s="32"/>
      <c r="EY544" s="32"/>
      <c r="EZ544" s="32"/>
      <c r="FA544" s="32"/>
    </row>
    <row r="545" spans="151:157">
      <c r="EU545" s="29" t="s">
        <v>1230</v>
      </c>
      <c r="EV545" s="30" t="s">
        <v>1231</v>
      </c>
      <c r="EW545" s="32"/>
      <c r="EX545" s="32"/>
      <c r="EY545" s="32"/>
      <c r="EZ545" s="32"/>
      <c r="FA545" s="32"/>
    </row>
    <row r="546" spans="151:157">
      <c r="EU546" s="29" t="s">
        <v>1232</v>
      </c>
      <c r="EV546" s="30" t="s">
        <v>1233</v>
      </c>
      <c r="EW546" s="32"/>
      <c r="EX546" s="32"/>
      <c r="EY546" s="32"/>
      <c r="EZ546" s="32"/>
      <c r="FA546" s="32"/>
    </row>
    <row r="547" spans="151:157">
      <c r="EU547" s="29" t="s">
        <v>1234</v>
      </c>
      <c r="EV547" s="30" t="s">
        <v>1235</v>
      </c>
      <c r="EW547" s="32"/>
      <c r="EX547" s="32"/>
      <c r="EY547" s="32"/>
      <c r="EZ547" s="32"/>
      <c r="FA547" s="32"/>
    </row>
    <row r="548" spans="151:157">
      <c r="EU548" s="29" t="s">
        <v>1236</v>
      </c>
      <c r="EV548" s="30" t="s">
        <v>1237</v>
      </c>
      <c r="EW548" s="32"/>
      <c r="EX548" s="32"/>
      <c r="EY548" s="32"/>
      <c r="EZ548" s="32"/>
      <c r="FA548" s="32"/>
    </row>
    <row r="549" spans="151:157">
      <c r="EU549" s="29" t="s">
        <v>1238</v>
      </c>
      <c r="EV549" s="30" t="s">
        <v>1239</v>
      </c>
      <c r="EW549" s="32"/>
      <c r="EX549" s="32"/>
      <c r="EY549" s="32"/>
      <c r="EZ549" s="32"/>
      <c r="FA549" s="32"/>
    </row>
    <row r="550" spans="151:157">
      <c r="EU550" s="29" t="s">
        <v>1240</v>
      </c>
      <c r="EV550" s="30" t="s">
        <v>1241</v>
      </c>
      <c r="EW550" s="32"/>
      <c r="EX550" s="32"/>
      <c r="EY550" s="32"/>
      <c r="EZ550" s="32"/>
      <c r="FA550" s="32"/>
    </row>
    <row r="551" spans="151:157">
      <c r="EU551" s="29" t="s">
        <v>1242</v>
      </c>
      <c r="EV551" s="30" t="s">
        <v>1243</v>
      </c>
      <c r="EW551" s="32"/>
      <c r="EX551" s="32"/>
      <c r="EY551" s="32"/>
      <c r="EZ551" s="32"/>
      <c r="FA551" s="32"/>
    </row>
    <row r="552" spans="151:157">
      <c r="EU552" s="29" t="s">
        <v>1244</v>
      </c>
      <c r="EV552" s="30" t="s">
        <v>1245</v>
      </c>
      <c r="EW552" s="32"/>
      <c r="EX552" s="32"/>
      <c r="EY552" s="32"/>
      <c r="EZ552" s="32"/>
      <c r="FA552" s="32"/>
    </row>
    <row r="553" spans="151:157">
      <c r="EU553" s="29" t="s">
        <v>1246</v>
      </c>
      <c r="EV553" s="30" t="s">
        <v>908</v>
      </c>
      <c r="EW553" s="32"/>
      <c r="EX553" s="32"/>
      <c r="EY553" s="32"/>
      <c r="EZ553" s="32"/>
      <c r="FA553" s="32"/>
    </row>
    <row r="554" spans="151:157">
      <c r="EU554" s="29" t="s">
        <v>1247</v>
      </c>
      <c r="EV554" s="30" t="s">
        <v>1248</v>
      </c>
      <c r="EW554" s="32"/>
      <c r="EX554" s="32"/>
      <c r="EY554" s="32"/>
      <c r="EZ554" s="32"/>
      <c r="FA554" s="32"/>
    </row>
    <row r="555" spans="151:157">
      <c r="EU555" s="29" t="s">
        <v>1249</v>
      </c>
      <c r="EV555" s="30" t="s">
        <v>1250</v>
      </c>
      <c r="EW555" s="32"/>
      <c r="EX555" s="32"/>
      <c r="EY555" s="32"/>
      <c r="EZ555" s="32"/>
      <c r="FA555" s="32"/>
    </row>
    <row r="556" spans="151:157">
      <c r="EU556" s="29" t="s">
        <v>1251</v>
      </c>
      <c r="EV556" s="30" t="s">
        <v>1252</v>
      </c>
      <c r="EW556" s="32"/>
      <c r="EX556" s="32"/>
      <c r="EY556" s="32"/>
      <c r="EZ556" s="32"/>
      <c r="FA556" s="32"/>
    </row>
    <row r="557" spans="151:157">
      <c r="EU557" s="29" t="s">
        <v>1253</v>
      </c>
      <c r="EV557" s="30" t="s">
        <v>1254</v>
      </c>
      <c r="EW557" s="32"/>
      <c r="EX557" s="32"/>
      <c r="EY557" s="32"/>
      <c r="EZ557" s="32"/>
      <c r="FA557" s="32"/>
    </row>
    <row r="558" spans="151:157">
      <c r="EU558" s="29" t="s">
        <v>1255</v>
      </c>
      <c r="EV558" s="30" t="s">
        <v>1256</v>
      </c>
      <c r="EW558" s="32"/>
      <c r="EX558" s="32"/>
      <c r="EY558" s="32"/>
      <c r="EZ558" s="32"/>
      <c r="FA558" s="32"/>
    </row>
    <row r="559" spans="151:157">
      <c r="EU559" s="29" t="s">
        <v>1257</v>
      </c>
      <c r="EV559" s="30" t="s">
        <v>1258</v>
      </c>
      <c r="EW559" s="32"/>
      <c r="EX559" s="32"/>
      <c r="EY559" s="32"/>
      <c r="EZ559" s="32"/>
      <c r="FA559" s="32"/>
    </row>
    <row r="560" spans="151:157">
      <c r="EU560" s="29" t="s">
        <v>1259</v>
      </c>
      <c r="EV560" s="30" t="s">
        <v>1260</v>
      </c>
      <c r="EW560" s="32"/>
      <c r="EX560" s="32"/>
      <c r="EY560" s="32"/>
      <c r="EZ560" s="32"/>
      <c r="FA560" s="32"/>
    </row>
    <row r="561" spans="151:157">
      <c r="EU561" s="29" t="s">
        <v>1261</v>
      </c>
      <c r="EV561" s="30" t="s">
        <v>1262</v>
      </c>
      <c r="EW561" s="32"/>
      <c r="EX561" s="32"/>
      <c r="EY561" s="32"/>
      <c r="EZ561" s="32"/>
      <c r="FA561" s="32"/>
    </row>
    <row r="562" spans="151:157">
      <c r="EU562" s="29" t="s">
        <v>1263</v>
      </c>
      <c r="EV562" s="30" t="s">
        <v>1264</v>
      </c>
      <c r="EW562" s="32"/>
      <c r="EX562" s="32"/>
      <c r="EY562" s="32"/>
      <c r="EZ562" s="32"/>
      <c r="FA562" s="32"/>
    </row>
    <row r="563" spans="151:157">
      <c r="EU563" s="29" t="s">
        <v>1265</v>
      </c>
      <c r="EV563" s="30" t="s">
        <v>1266</v>
      </c>
      <c r="EW563" s="32"/>
      <c r="EX563" s="32"/>
      <c r="EY563" s="32"/>
      <c r="EZ563" s="32"/>
      <c r="FA563" s="32"/>
    </row>
    <row r="564" spans="151:157">
      <c r="EU564" s="29" t="s">
        <v>1267</v>
      </c>
      <c r="EV564" s="30" t="s">
        <v>1268</v>
      </c>
      <c r="EW564" s="32"/>
      <c r="EX564" s="32"/>
      <c r="EY564" s="32"/>
      <c r="EZ564" s="32"/>
      <c r="FA564" s="32"/>
    </row>
    <row r="565" spans="151:157">
      <c r="EU565" s="29" t="s">
        <v>1269</v>
      </c>
      <c r="EV565" s="30" t="s">
        <v>1270</v>
      </c>
      <c r="EW565" s="32"/>
      <c r="EX565" s="32"/>
      <c r="EY565" s="32"/>
      <c r="EZ565" s="32"/>
      <c r="FA565" s="32"/>
    </row>
    <row r="566" spans="151:157">
      <c r="EU566" s="29" t="s">
        <v>1271</v>
      </c>
      <c r="EV566" s="30" t="s">
        <v>1272</v>
      </c>
      <c r="EW566" s="32"/>
      <c r="EX566" s="32"/>
      <c r="EY566" s="32"/>
      <c r="EZ566" s="32"/>
      <c r="FA566" s="32"/>
    </row>
    <row r="567" spans="151:157">
      <c r="EU567" s="29" t="s">
        <v>1273</v>
      </c>
      <c r="EV567" s="30" t="s">
        <v>1274</v>
      </c>
      <c r="EW567" s="32"/>
      <c r="EX567" s="32"/>
      <c r="EY567" s="32"/>
      <c r="EZ567" s="32"/>
      <c r="FA567" s="32"/>
    </row>
    <row r="568" spans="151:157">
      <c r="EU568" s="29" t="s">
        <v>1275</v>
      </c>
      <c r="EV568" s="30" t="s">
        <v>1276</v>
      </c>
      <c r="EW568" s="32"/>
      <c r="EX568" s="32"/>
      <c r="EY568" s="32"/>
      <c r="EZ568" s="32"/>
      <c r="FA568" s="32"/>
    </row>
    <row r="569" spans="151:157">
      <c r="EU569" s="29" t="s">
        <v>1277</v>
      </c>
      <c r="EV569" s="30" t="s">
        <v>1278</v>
      </c>
      <c r="EW569" s="32"/>
      <c r="EX569" s="32"/>
      <c r="EY569" s="32"/>
      <c r="EZ569" s="32"/>
      <c r="FA569" s="32"/>
    </row>
    <row r="570" spans="151:157">
      <c r="EU570" s="29" t="s">
        <v>1279</v>
      </c>
      <c r="EV570" s="30" t="s">
        <v>1280</v>
      </c>
      <c r="EW570" s="32"/>
      <c r="EX570" s="32"/>
      <c r="EY570" s="32"/>
      <c r="EZ570" s="32"/>
      <c r="FA570" s="32"/>
    </row>
    <row r="571" spans="151:157">
      <c r="EU571" s="29" t="s">
        <v>1281</v>
      </c>
      <c r="EV571" s="30" t="s">
        <v>1282</v>
      </c>
      <c r="EW571" s="32"/>
      <c r="EX571" s="32"/>
      <c r="EY571" s="32"/>
      <c r="EZ571" s="32"/>
      <c r="FA571" s="32"/>
    </row>
    <row r="572" spans="151:157">
      <c r="EU572" s="29" t="s">
        <v>1283</v>
      </c>
      <c r="EV572" s="30" t="s">
        <v>524</v>
      </c>
      <c r="EW572" s="32"/>
      <c r="EX572" s="32"/>
      <c r="EY572" s="32"/>
      <c r="EZ572" s="32"/>
      <c r="FA572" s="32"/>
    </row>
    <row r="573" spans="151:157">
      <c r="EU573" s="29" t="s">
        <v>1284</v>
      </c>
      <c r="EV573" s="30" t="s">
        <v>1285</v>
      </c>
      <c r="EW573" s="32"/>
      <c r="EX573" s="32"/>
      <c r="EY573" s="32"/>
      <c r="EZ573" s="32"/>
      <c r="FA573" s="32"/>
    </row>
    <row r="574" spans="151:157">
      <c r="EU574" s="29" t="s">
        <v>1286</v>
      </c>
      <c r="EV574" s="30" t="s">
        <v>1287</v>
      </c>
      <c r="EW574" s="32"/>
      <c r="EX574" s="32"/>
      <c r="EY574" s="32"/>
      <c r="EZ574" s="32"/>
      <c r="FA574" s="32"/>
    </row>
    <row r="575" spans="151:157">
      <c r="EU575" s="29" t="s">
        <v>1288</v>
      </c>
      <c r="EV575" s="30" t="s">
        <v>1289</v>
      </c>
      <c r="EW575" s="32"/>
      <c r="EX575" s="32"/>
      <c r="EY575" s="32"/>
      <c r="EZ575" s="32"/>
      <c r="FA575" s="32"/>
    </row>
    <row r="576" spans="151:157">
      <c r="EU576" s="29" t="s">
        <v>1290</v>
      </c>
      <c r="EV576" s="30" t="s">
        <v>1291</v>
      </c>
      <c r="EW576" s="32"/>
      <c r="EX576" s="32"/>
      <c r="EY576" s="32"/>
      <c r="EZ576" s="32"/>
      <c r="FA576" s="32"/>
    </row>
    <row r="577" spans="151:157">
      <c r="EU577" s="29" t="s">
        <v>1292</v>
      </c>
      <c r="EV577" s="30" t="s">
        <v>1293</v>
      </c>
      <c r="EW577" s="32"/>
      <c r="EX577" s="32"/>
      <c r="EY577" s="32"/>
      <c r="EZ577" s="32"/>
      <c r="FA577" s="32"/>
    </row>
    <row r="578" spans="151:157">
      <c r="EU578" s="29" t="s">
        <v>1294</v>
      </c>
      <c r="EV578" s="30" t="s">
        <v>1295</v>
      </c>
      <c r="EW578" s="32"/>
      <c r="EX578" s="32"/>
      <c r="EY578" s="32"/>
      <c r="EZ578" s="32"/>
      <c r="FA578" s="32"/>
    </row>
    <row r="579" spans="151:157">
      <c r="EU579" s="29" t="s">
        <v>1296</v>
      </c>
      <c r="EV579" s="30" t="s">
        <v>1297</v>
      </c>
      <c r="EW579" s="32"/>
      <c r="EX579" s="32"/>
      <c r="EY579" s="32"/>
      <c r="EZ579" s="32"/>
      <c r="FA579" s="32"/>
    </row>
    <row r="580" spans="151:157">
      <c r="EU580" s="29" t="s">
        <v>1298</v>
      </c>
      <c r="EV580" s="30" t="s">
        <v>1299</v>
      </c>
      <c r="EW580" s="32"/>
      <c r="EX580" s="32"/>
      <c r="EY580" s="32"/>
      <c r="EZ580" s="32"/>
      <c r="FA580" s="32"/>
    </row>
    <row r="581" spans="151:157">
      <c r="EU581" s="29" t="s">
        <v>1300</v>
      </c>
      <c r="EV581" s="30" t="s">
        <v>1301</v>
      </c>
      <c r="EW581" s="32"/>
      <c r="EX581" s="32"/>
      <c r="EY581" s="32"/>
      <c r="EZ581" s="32"/>
      <c r="FA581" s="32"/>
    </row>
    <row r="582" spans="151:157">
      <c r="EU582" s="29" t="s">
        <v>1302</v>
      </c>
      <c r="EV582" s="30" t="s">
        <v>1186</v>
      </c>
      <c r="EW582" s="32"/>
      <c r="EX582" s="32"/>
      <c r="EY582" s="32"/>
      <c r="EZ582" s="32"/>
      <c r="FA582" s="32"/>
    </row>
    <row r="583" spans="151:157">
      <c r="EU583" s="29" t="s">
        <v>1303</v>
      </c>
      <c r="EV583" s="30" t="s">
        <v>1304</v>
      </c>
      <c r="EW583" s="32"/>
      <c r="EX583" s="32"/>
      <c r="EY583" s="32"/>
      <c r="EZ583" s="32"/>
      <c r="FA583" s="32"/>
    </row>
    <row r="584" spans="151:157">
      <c r="EU584" s="29" t="s">
        <v>1305</v>
      </c>
      <c r="EV584" s="30" t="s">
        <v>1306</v>
      </c>
      <c r="EW584" s="32"/>
      <c r="EX584" s="32"/>
      <c r="EY584" s="32"/>
      <c r="EZ584" s="32"/>
      <c r="FA584" s="32"/>
    </row>
    <row r="585" spans="151:157">
      <c r="EU585" s="29" t="s">
        <v>1307</v>
      </c>
      <c r="EV585" s="30" t="s">
        <v>1308</v>
      </c>
      <c r="EW585" s="32"/>
      <c r="EX585" s="32"/>
      <c r="EY585" s="32"/>
      <c r="EZ585" s="32"/>
      <c r="FA585" s="32"/>
    </row>
    <row r="586" spans="151:157">
      <c r="EU586" s="29" t="s">
        <v>1309</v>
      </c>
      <c r="EV586" s="30" t="s">
        <v>1310</v>
      </c>
      <c r="EW586" s="32"/>
      <c r="EX586" s="32"/>
      <c r="EY586" s="32"/>
      <c r="EZ586" s="32"/>
      <c r="FA586" s="32"/>
    </row>
    <row r="587" spans="151:157">
      <c r="EU587" s="29" t="s">
        <v>1311</v>
      </c>
      <c r="EV587" s="30" t="s">
        <v>1312</v>
      </c>
      <c r="EW587" s="32"/>
      <c r="EX587" s="32"/>
      <c r="EY587" s="32"/>
      <c r="EZ587" s="32"/>
      <c r="FA587" s="32"/>
    </row>
    <row r="588" spans="151:157">
      <c r="EU588" s="29" t="s">
        <v>1313</v>
      </c>
      <c r="EV588" s="30" t="s">
        <v>1314</v>
      </c>
      <c r="EW588" s="32"/>
      <c r="EX588" s="32"/>
      <c r="EY588" s="32"/>
      <c r="EZ588" s="32"/>
      <c r="FA588" s="32"/>
    </row>
    <row r="589" spans="151:157">
      <c r="EU589" s="29" t="s">
        <v>1315</v>
      </c>
      <c r="EV589" s="30" t="s">
        <v>1316</v>
      </c>
      <c r="EW589" s="32"/>
      <c r="EX589" s="32"/>
      <c r="EY589" s="32"/>
      <c r="EZ589" s="32"/>
      <c r="FA589" s="32"/>
    </row>
    <row r="590" spans="151:157">
      <c r="EU590" s="29" t="s">
        <v>1317</v>
      </c>
      <c r="EV590" s="30" t="s">
        <v>1318</v>
      </c>
      <c r="EW590" s="32"/>
      <c r="EX590" s="32"/>
      <c r="EY590" s="32"/>
      <c r="EZ590" s="32"/>
      <c r="FA590" s="32"/>
    </row>
    <row r="591" spans="151:157">
      <c r="EU591" s="29" t="s">
        <v>1319</v>
      </c>
      <c r="EV591" s="30" t="s">
        <v>1320</v>
      </c>
      <c r="EW591" s="32"/>
      <c r="EX591" s="32"/>
      <c r="EY591" s="32"/>
      <c r="EZ591" s="32"/>
      <c r="FA591" s="32"/>
    </row>
    <row r="592" spans="151:157">
      <c r="EU592" s="29" t="s">
        <v>1321</v>
      </c>
      <c r="EV592" s="30" t="s">
        <v>1322</v>
      </c>
      <c r="EW592" s="32"/>
      <c r="EX592" s="32"/>
      <c r="EY592" s="32"/>
      <c r="EZ592" s="32"/>
      <c r="FA592" s="32"/>
    </row>
    <row r="593" spans="151:157">
      <c r="EU593" s="29" t="s">
        <v>1323</v>
      </c>
      <c r="EV593" s="30" t="s">
        <v>1324</v>
      </c>
      <c r="EW593" s="32"/>
      <c r="EX593" s="32"/>
      <c r="EY593" s="32"/>
      <c r="EZ593" s="32"/>
      <c r="FA593" s="32"/>
    </row>
    <row r="594" spans="151:157">
      <c r="EU594" s="29" t="s">
        <v>1325</v>
      </c>
      <c r="EV594" s="30" t="s">
        <v>1326</v>
      </c>
      <c r="EW594" s="32"/>
      <c r="EX594" s="32"/>
      <c r="EY594" s="32"/>
      <c r="EZ594" s="32"/>
      <c r="FA594" s="32"/>
    </row>
    <row r="595" spans="151:157">
      <c r="EU595" s="29" t="s">
        <v>1327</v>
      </c>
      <c r="EV595" s="30" t="s">
        <v>1328</v>
      </c>
      <c r="EW595" s="32"/>
      <c r="EX595" s="32"/>
      <c r="EY595" s="32"/>
      <c r="EZ595" s="32"/>
      <c r="FA595" s="32"/>
    </row>
    <row r="596" spans="151:157">
      <c r="EU596" s="29" t="s">
        <v>1329</v>
      </c>
      <c r="EV596" s="30" t="s">
        <v>803</v>
      </c>
      <c r="EW596" s="32"/>
      <c r="EX596" s="32"/>
      <c r="EY596" s="32"/>
      <c r="EZ596" s="32"/>
      <c r="FA596" s="32"/>
    </row>
    <row r="597" spans="151:157">
      <c r="EU597" s="29" t="s">
        <v>1330</v>
      </c>
      <c r="EV597" s="30" t="s">
        <v>1331</v>
      </c>
      <c r="EW597" s="32"/>
      <c r="EX597" s="32"/>
      <c r="EY597" s="32"/>
      <c r="EZ597" s="32"/>
      <c r="FA597" s="32"/>
    </row>
    <row r="598" spans="151:157">
      <c r="EU598" s="29" t="s">
        <v>1332</v>
      </c>
      <c r="EV598" s="30" t="s">
        <v>1333</v>
      </c>
      <c r="EW598" s="32"/>
      <c r="EX598" s="32"/>
      <c r="EY598" s="32"/>
      <c r="EZ598" s="32"/>
      <c r="FA598" s="32"/>
    </row>
    <row r="599" spans="151:157">
      <c r="EU599" s="29" t="s">
        <v>1334</v>
      </c>
      <c r="EV599" s="30" t="s">
        <v>1335</v>
      </c>
      <c r="EW599" s="32"/>
      <c r="EX599" s="32"/>
      <c r="EY599" s="32"/>
      <c r="EZ599" s="32"/>
      <c r="FA599" s="32"/>
    </row>
    <row r="600" spans="151:157">
      <c r="EU600" s="29" t="s">
        <v>1336</v>
      </c>
      <c r="EV600" s="30" t="s">
        <v>1337</v>
      </c>
      <c r="EW600" s="32"/>
      <c r="EX600" s="32"/>
      <c r="EY600" s="32"/>
      <c r="EZ600" s="32"/>
      <c r="FA600" s="32"/>
    </row>
    <row r="601" spans="151:157">
      <c r="EU601" s="29" t="s">
        <v>1338</v>
      </c>
      <c r="EV601" s="30" t="s">
        <v>1339</v>
      </c>
      <c r="EW601" s="32"/>
      <c r="EX601" s="32"/>
      <c r="EY601" s="32"/>
      <c r="EZ601" s="32"/>
      <c r="FA601" s="32"/>
    </row>
    <row r="602" spans="151:157">
      <c r="EU602" s="29" t="s">
        <v>1340</v>
      </c>
      <c r="EV602" s="30" t="s">
        <v>1341</v>
      </c>
      <c r="EW602" s="32"/>
      <c r="EX602" s="32"/>
      <c r="EY602" s="32"/>
      <c r="EZ602" s="32"/>
      <c r="FA602" s="32"/>
    </row>
    <row r="603" spans="151:157">
      <c r="EU603" s="29" t="s">
        <v>1342</v>
      </c>
      <c r="EV603" s="30" t="s">
        <v>1343</v>
      </c>
      <c r="EW603" s="32"/>
      <c r="EX603" s="32"/>
      <c r="EY603" s="32"/>
      <c r="EZ603" s="32"/>
      <c r="FA603" s="32"/>
    </row>
    <row r="604" spans="151:157">
      <c r="EU604" s="29" t="s">
        <v>1344</v>
      </c>
      <c r="EV604" s="30" t="s">
        <v>838</v>
      </c>
      <c r="EW604" s="32"/>
      <c r="EX604" s="32"/>
      <c r="EY604" s="32"/>
      <c r="EZ604" s="32"/>
      <c r="FA604" s="32"/>
    </row>
    <row r="605" spans="151:157">
      <c r="EU605" s="29" t="s">
        <v>1345</v>
      </c>
      <c r="EV605" s="30" t="s">
        <v>1346</v>
      </c>
      <c r="EW605" s="32"/>
      <c r="EX605" s="32"/>
      <c r="EY605" s="32"/>
      <c r="EZ605" s="32"/>
      <c r="FA605" s="32"/>
    </row>
    <row r="606" spans="151:157">
      <c r="EU606" s="29" t="s">
        <v>1347</v>
      </c>
      <c r="EV606" s="30" t="s">
        <v>1348</v>
      </c>
      <c r="EW606" s="32"/>
      <c r="EX606" s="32"/>
      <c r="EY606" s="32"/>
      <c r="EZ606" s="32"/>
      <c r="FA606" s="32"/>
    </row>
    <row r="607" spans="151:157">
      <c r="EU607" s="29" t="s">
        <v>1349</v>
      </c>
      <c r="EV607" s="30" t="s">
        <v>1350</v>
      </c>
      <c r="EW607" s="32"/>
      <c r="EX607" s="32"/>
      <c r="EY607" s="32"/>
      <c r="EZ607" s="32"/>
      <c r="FA607" s="32"/>
    </row>
    <row r="608" spans="151:157">
      <c r="EU608" s="29" t="s">
        <v>1351</v>
      </c>
      <c r="EV608" s="30" t="s">
        <v>1352</v>
      </c>
      <c r="EW608" s="32"/>
      <c r="EX608" s="32"/>
      <c r="EY608" s="32"/>
      <c r="EZ608" s="32"/>
      <c r="FA608" s="32"/>
    </row>
    <row r="609" spans="151:157">
      <c r="EU609" s="29" t="s">
        <v>1353</v>
      </c>
      <c r="EV609" s="30" t="s">
        <v>1354</v>
      </c>
      <c r="EW609" s="32"/>
      <c r="EX609" s="32"/>
      <c r="EY609" s="32"/>
      <c r="EZ609" s="32"/>
      <c r="FA609" s="32"/>
    </row>
    <row r="610" spans="151:157">
      <c r="EU610" s="29" t="s">
        <v>1355</v>
      </c>
      <c r="EV610" s="30" t="s">
        <v>1356</v>
      </c>
      <c r="EW610" s="32"/>
      <c r="EX610" s="32"/>
      <c r="EY610" s="32"/>
      <c r="EZ610" s="32"/>
      <c r="FA610" s="32"/>
    </row>
    <row r="611" spans="151:157">
      <c r="EU611" s="29" t="s">
        <v>1357</v>
      </c>
      <c r="EV611" s="30" t="s">
        <v>1358</v>
      </c>
      <c r="EW611" s="32"/>
      <c r="EX611" s="32"/>
      <c r="EY611" s="32"/>
      <c r="EZ611" s="32"/>
      <c r="FA611" s="32"/>
    </row>
    <row r="612" spans="151:157">
      <c r="EU612" s="29" t="s">
        <v>147</v>
      </c>
      <c r="EV612" s="30" t="s">
        <v>1359</v>
      </c>
      <c r="EW612" s="32"/>
      <c r="EX612" s="32"/>
      <c r="EY612" s="32"/>
      <c r="EZ612" s="32"/>
      <c r="FA612" s="32"/>
    </row>
    <row r="613" spans="151:157">
      <c r="EU613" s="29" t="s">
        <v>1360</v>
      </c>
      <c r="EV613" s="30" t="s">
        <v>1361</v>
      </c>
      <c r="EW613" s="32"/>
      <c r="EX613" s="32"/>
      <c r="EY613" s="32"/>
      <c r="EZ613" s="32"/>
      <c r="FA613" s="32"/>
    </row>
    <row r="614" spans="151:157">
      <c r="EU614" s="29" t="s">
        <v>1362</v>
      </c>
      <c r="EV614" s="30" t="s">
        <v>1363</v>
      </c>
      <c r="EW614" s="32"/>
      <c r="EX614" s="32"/>
      <c r="EY614" s="32"/>
      <c r="EZ614" s="32"/>
      <c r="FA614" s="32"/>
    </row>
    <row r="615" spans="151:157">
      <c r="EU615" s="29" t="s">
        <v>1364</v>
      </c>
      <c r="EV615" s="30" t="s">
        <v>1365</v>
      </c>
      <c r="EW615" s="32"/>
      <c r="EX615" s="32"/>
      <c r="EY615" s="32"/>
      <c r="EZ615" s="32"/>
      <c r="FA615" s="32"/>
    </row>
    <row r="616" spans="151:157">
      <c r="EU616" s="29" t="s">
        <v>1366</v>
      </c>
      <c r="EV616" s="30" t="s">
        <v>1367</v>
      </c>
      <c r="EW616" s="32"/>
      <c r="EX616" s="32"/>
      <c r="EY616" s="32"/>
      <c r="EZ616" s="32"/>
      <c r="FA616" s="32"/>
    </row>
    <row r="617" spans="151:157">
      <c r="EU617" s="29" t="s">
        <v>1368</v>
      </c>
      <c r="EV617" s="30" t="s">
        <v>1369</v>
      </c>
      <c r="EW617" s="32"/>
      <c r="EX617" s="32"/>
      <c r="EY617" s="32"/>
      <c r="EZ617" s="32"/>
      <c r="FA617" s="32"/>
    </row>
    <row r="618" spans="151:157">
      <c r="EU618" s="29" t="s">
        <v>1370</v>
      </c>
      <c r="EV618" s="30" t="s">
        <v>1371</v>
      </c>
      <c r="EW618" s="32"/>
      <c r="EX618" s="32"/>
      <c r="EY618" s="32"/>
      <c r="EZ618" s="32"/>
      <c r="FA618" s="32"/>
    </row>
    <row r="619" spans="151:157">
      <c r="EU619" s="29" t="s">
        <v>1372</v>
      </c>
      <c r="EV619" s="30" t="s">
        <v>1373</v>
      </c>
      <c r="EW619" s="32"/>
      <c r="EX619" s="32"/>
      <c r="EY619" s="32"/>
      <c r="EZ619" s="32"/>
      <c r="FA619" s="32"/>
    </row>
    <row r="620" spans="151:157">
      <c r="EU620" s="29" t="s">
        <v>1374</v>
      </c>
      <c r="EV620" s="30" t="s">
        <v>1375</v>
      </c>
      <c r="EW620" s="32"/>
      <c r="EX620" s="32"/>
      <c r="EY620" s="32"/>
      <c r="EZ620" s="32"/>
      <c r="FA620" s="32"/>
    </row>
    <row r="621" spans="151:157">
      <c r="EU621" s="29" t="s">
        <v>1376</v>
      </c>
      <c r="EV621" s="30" t="s">
        <v>1377</v>
      </c>
      <c r="EW621" s="32"/>
      <c r="EX621" s="32"/>
      <c r="EY621" s="32"/>
      <c r="EZ621" s="32"/>
      <c r="FA621" s="32"/>
    </row>
    <row r="622" spans="151:157">
      <c r="EU622" s="29" t="s">
        <v>1378</v>
      </c>
      <c r="EV622" s="30" t="s">
        <v>1379</v>
      </c>
      <c r="EW622" s="32"/>
      <c r="EX622" s="32"/>
      <c r="EY622" s="32"/>
      <c r="EZ622" s="32"/>
      <c r="FA622" s="32"/>
    </row>
    <row r="623" spans="151:157">
      <c r="EU623" s="29" t="s">
        <v>1380</v>
      </c>
      <c r="EV623" s="30" t="s">
        <v>1381</v>
      </c>
      <c r="EW623" s="32"/>
      <c r="EX623" s="32"/>
      <c r="EY623" s="32"/>
      <c r="EZ623" s="32"/>
      <c r="FA623" s="32"/>
    </row>
    <row r="624" spans="151:157">
      <c r="EU624" s="29" t="s">
        <v>1382</v>
      </c>
      <c r="EV624" s="30" t="s">
        <v>1383</v>
      </c>
      <c r="EW624" s="32"/>
      <c r="EX624" s="32"/>
      <c r="EY624" s="32"/>
      <c r="EZ624" s="32"/>
      <c r="FA624" s="32"/>
    </row>
    <row r="625" spans="151:157">
      <c r="EU625" s="29" t="s">
        <v>1384</v>
      </c>
      <c r="EV625" s="30" t="s">
        <v>1385</v>
      </c>
      <c r="EW625" s="32"/>
      <c r="EX625" s="32"/>
      <c r="EY625" s="32"/>
      <c r="EZ625" s="32"/>
      <c r="FA625" s="32"/>
    </row>
    <row r="626" spans="151:157">
      <c r="EU626" s="29" t="s">
        <v>1386</v>
      </c>
      <c r="EV626" s="30" t="s">
        <v>1387</v>
      </c>
      <c r="EW626" s="32"/>
      <c r="EX626" s="32"/>
      <c r="EY626" s="32"/>
      <c r="EZ626" s="32"/>
      <c r="FA626" s="32"/>
    </row>
    <row r="627" spans="151:157">
      <c r="EU627" s="29" t="s">
        <v>1388</v>
      </c>
      <c r="EV627" s="30" t="s">
        <v>1389</v>
      </c>
      <c r="EW627" s="32"/>
      <c r="EX627" s="32"/>
      <c r="EY627" s="32"/>
      <c r="EZ627" s="32"/>
      <c r="FA627" s="32"/>
    </row>
    <row r="628" spans="151:157">
      <c r="EU628" s="29" t="s">
        <v>1390</v>
      </c>
      <c r="EV628" s="30" t="s">
        <v>1391</v>
      </c>
      <c r="EW628" s="32"/>
      <c r="EX628" s="32"/>
      <c r="EY628" s="32"/>
      <c r="EZ628" s="32"/>
      <c r="FA628" s="32"/>
    </row>
    <row r="629" spans="151:157">
      <c r="EU629" s="29" t="s">
        <v>1392</v>
      </c>
      <c r="EV629" s="30" t="s">
        <v>1393</v>
      </c>
      <c r="EW629" s="32"/>
      <c r="EX629" s="32"/>
      <c r="EY629" s="32"/>
      <c r="EZ629" s="32"/>
      <c r="FA629" s="32"/>
    </row>
    <row r="630" spans="151:157">
      <c r="EU630" s="29" t="s">
        <v>1394</v>
      </c>
      <c r="EV630" s="30" t="s">
        <v>1395</v>
      </c>
      <c r="EW630" s="32"/>
      <c r="EX630" s="32"/>
      <c r="EY630" s="32"/>
      <c r="EZ630" s="32"/>
      <c r="FA630" s="32"/>
    </row>
    <row r="631" spans="151:157">
      <c r="EU631" s="29" t="s">
        <v>1396</v>
      </c>
      <c r="EV631" s="30" t="s">
        <v>1397</v>
      </c>
      <c r="EW631" s="32"/>
      <c r="EX631" s="32"/>
      <c r="EY631" s="32"/>
      <c r="EZ631" s="32"/>
      <c r="FA631" s="32"/>
    </row>
    <row r="632" spans="151:157">
      <c r="EU632" s="29" t="s">
        <v>1398</v>
      </c>
      <c r="EV632" s="30" t="s">
        <v>1399</v>
      </c>
      <c r="EW632" s="32"/>
      <c r="EX632" s="32"/>
      <c r="EY632" s="32"/>
      <c r="EZ632" s="32"/>
      <c r="FA632" s="32"/>
    </row>
    <row r="633" spans="151:157">
      <c r="EU633" s="29" t="s">
        <v>1400</v>
      </c>
      <c r="EV633" s="30" t="s">
        <v>1401</v>
      </c>
      <c r="EW633" s="32"/>
      <c r="EX633" s="32"/>
      <c r="EY633" s="32"/>
      <c r="EZ633" s="32"/>
      <c r="FA633" s="32"/>
    </row>
    <row r="634" spans="151:157">
      <c r="EU634" s="29" t="s">
        <v>1402</v>
      </c>
      <c r="EV634" s="30" t="s">
        <v>1403</v>
      </c>
      <c r="EW634" s="32"/>
      <c r="EX634" s="32"/>
      <c r="EY634" s="32"/>
      <c r="EZ634" s="32"/>
      <c r="FA634" s="32"/>
    </row>
    <row r="635" spans="151:157">
      <c r="EU635" s="29" t="s">
        <v>1404</v>
      </c>
      <c r="EV635" s="30" t="s">
        <v>1405</v>
      </c>
      <c r="EW635" s="32"/>
      <c r="EX635" s="32"/>
      <c r="EY635" s="32"/>
      <c r="EZ635" s="32"/>
      <c r="FA635" s="32"/>
    </row>
    <row r="636" spans="151:157">
      <c r="EU636" s="29" t="s">
        <v>1406</v>
      </c>
      <c r="EV636" s="30" t="s">
        <v>1407</v>
      </c>
      <c r="EW636" s="32"/>
      <c r="EX636" s="32"/>
      <c r="EY636" s="32"/>
      <c r="EZ636" s="32"/>
      <c r="FA636" s="32"/>
    </row>
    <row r="637" spans="151:157">
      <c r="EU637" s="29" t="s">
        <v>1408</v>
      </c>
      <c r="EV637" s="30" t="s">
        <v>1409</v>
      </c>
      <c r="EW637" s="32"/>
      <c r="EX637" s="32"/>
      <c r="EY637" s="32"/>
      <c r="EZ637" s="32"/>
      <c r="FA637" s="32"/>
    </row>
    <row r="638" spans="151:157">
      <c r="EU638" s="29" t="s">
        <v>1410</v>
      </c>
      <c r="EV638" s="30" t="s">
        <v>1411</v>
      </c>
      <c r="EW638" s="32"/>
      <c r="EX638" s="32"/>
      <c r="EY638" s="32"/>
      <c r="EZ638" s="32"/>
      <c r="FA638" s="32"/>
    </row>
    <row r="639" spans="151:157">
      <c r="EU639" s="29" t="s">
        <v>1412</v>
      </c>
      <c r="EV639" s="30" t="s">
        <v>1413</v>
      </c>
      <c r="EW639" s="32"/>
      <c r="EX639" s="32"/>
      <c r="EY639" s="32"/>
      <c r="EZ639" s="32"/>
      <c r="FA639" s="32"/>
    </row>
    <row r="640" spans="151:157">
      <c r="EU640" s="29" t="s">
        <v>1414</v>
      </c>
      <c r="EV640" s="30" t="s">
        <v>1415</v>
      </c>
      <c r="EW640" s="32"/>
      <c r="EX640" s="32"/>
      <c r="EY640" s="32"/>
      <c r="EZ640" s="32"/>
      <c r="FA640" s="32"/>
    </row>
    <row r="641" spans="151:157">
      <c r="EU641" s="29" t="s">
        <v>1416</v>
      </c>
      <c r="EV641" s="30" t="s">
        <v>1417</v>
      </c>
      <c r="EW641" s="32"/>
      <c r="EX641" s="32"/>
      <c r="EY641" s="32"/>
      <c r="EZ641" s="32"/>
      <c r="FA641" s="32"/>
    </row>
    <row r="642" spans="151:157">
      <c r="EU642" s="29" t="s">
        <v>1418</v>
      </c>
      <c r="EV642" s="30" t="s">
        <v>1419</v>
      </c>
      <c r="EW642" s="32"/>
      <c r="EX642" s="32"/>
      <c r="EY642" s="32"/>
      <c r="EZ642" s="32"/>
      <c r="FA642" s="32"/>
    </row>
    <row r="643" spans="151:157">
      <c r="EU643" s="29" t="s">
        <v>1420</v>
      </c>
      <c r="EV643" s="30" t="s">
        <v>1421</v>
      </c>
      <c r="EW643" s="32"/>
      <c r="EX643" s="32"/>
      <c r="EY643" s="32"/>
      <c r="EZ643" s="32"/>
      <c r="FA643" s="32"/>
    </row>
    <row r="644" spans="151:157">
      <c r="EU644" s="29" t="s">
        <v>1422</v>
      </c>
      <c r="EV644" s="30" t="s">
        <v>1423</v>
      </c>
      <c r="EW644" s="32"/>
      <c r="EX644" s="32"/>
      <c r="EY644" s="32"/>
      <c r="EZ644" s="32"/>
      <c r="FA644" s="32"/>
    </row>
    <row r="645" spans="151:157">
      <c r="EU645" s="29" t="s">
        <v>1424</v>
      </c>
      <c r="EV645" s="30" t="s">
        <v>1425</v>
      </c>
      <c r="EW645" s="32"/>
      <c r="EX645" s="32"/>
      <c r="EY645" s="32"/>
      <c r="EZ645" s="32"/>
      <c r="FA645" s="32"/>
    </row>
    <row r="646" spans="151:157">
      <c r="EU646" s="29" t="s">
        <v>1426</v>
      </c>
      <c r="EV646" s="30" t="s">
        <v>1427</v>
      </c>
      <c r="EW646" s="32"/>
      <c r="EX646" s="32"/>
      <c r="EY646" s="32"/>
      <c r="EZ646" s="32"/>
      <c r="FA646" s="32"/>
    </row>
    <row r="647" spans="151:157">
      <c r="EU647" s="29" t="s">
        <v>1428</v>
      </c>
      <c r="EV647" s="30" t="s">
        <v>1429</v>
      </c>
      <c r="EW647" s="32"/>
      <c r="EX647" s="32"/>
      <c r="EY647" s="32"/>
      <c r="EZ647" s="32"/>
      <c r="FA647" s="32"/>
    </row>
    <row r="648" spans="151:157">
      <c r="EU648" s="29" t="s">
        <v>1430</v>
      </c>
      <c r="EV648" s="30" t="s">
        <v>1431</v>
      </c>
      <c r="EW648" s="32"/>
      <c r="EX648" s="32"/>
      <c r="EY648" s="32"/>
      <c r="EZ648" s="32"/>
      <c r="FA648" s="32"/>
    </row>
    <row r="649" spans="151:157">
      <c r="EU649" s="29" t="s">
        <v>1432</v>
      </c>
      <c r="EV649" s="30" t="s">
        <v>1433</v>
      </c>
      <c r="EW649" s="32"/>
      <c r="EX649" s="32"/>
      <c r="EY649" s="32"/>
      <c r="EZ649" s="32"/>
      <c r="FA649" s="32"/>
    </row>
    <row r="650" spans="151:157">
      <c r="EU650" s="29" t="s">
        <v>1434</v>
      </c>
      <c r="EV650" s="30" t="s">
        <v>1435</v>
      </c>
      <c r="EW650" s="32"/>
      <c r="EX650" s="32"/>
      <c r="EY650" s="32"/>
      <c r="EZ650" s="32"/>
      <c r="FA650" s="32"/>
    </row>
    <row r="651" spans="151:157">
      <c r="EU651" s="29" t="s">
        <v>1436</v>
      </c>
      <c r="EV651" s="30" t="s">
        <v>1437</v>
      </c>
      <c r="EW651" s="32"/>
      <c r="EX651" s="32"/>
      <c r="EY651" s="32"/>
      <c r="EZ651" s="32"/>
      <c r="FA651" s="32"/>
    </row>
    <row r="652" spans="151:157">
      <c r="EU652" s="29" t="s">
        <v>1438</v>
      </c>
      <c r="EV652" s="30" t="s">
        <v>1439</v>
      </c>
      <c r="EW652" s="32"/>
      <c r="EX652" s="32"/>
      <c r="EY652" s="32"/>
      <c r="EZ652" s="32"/>
      <c r="FA652" s="32"/>
    </row>
    <row r="653" spans="151:157">
      <c r="EU653" s="29" t="s">
        <v>1440</v>
      </c>
      <c r="EV653" s="30" t="s">
        <v>1441</v>
      </c>
      <c r="EW653" s="32"/>
      <c r="EX653" s="32"/>
      <c r="EY653" s="32"/>
      <c r="EZ653" s="32"/>
      <c r="FA653" s="32"/>
    </row>
    <row r="654" spans="151:157">
      <c r="EU654" s="29" t="s">
        <v>1442</v>
      </c>
      <c r="EV654" s="30" t="s">
        <v>1443</v>
      </c>
      <c r="EW654" s="32"/>
      <c r="EX654" s="32"/>
      <c r="EY654" s="32"/>
      <c r="EZ654" s="32"/>
      <c r="FA654" s="32"/>
    </row>
    <row r="655" spans="151:157">
      <c r="EU655" s="29" t="s">
        <v>1444</v>
      </c>
      <c r="EV655" s="30" t="s">
        <v>1445</v>
      </c>
      <c r="EW655" s="32"/>
      <c r="EX655" s="32"/>
      <c r="EY655" s="32"/>
      <c r="EZ655" s="32"/>
      <c r="FA655" s="32"/>
    </row>
    <row r="656" spans="151:157">
      <c r="EU656" s="29" t="s">
        <v>1446</v>
      </c>
      <c r="EV656" s="30" t="s">
        <v>1447</v>
      </c>
      <c r="EW656" s="32"/>
      <c r="EX656" s="32"/>
      <c r="EY656" s="32"/>
      <c r="EZ656" s="32"/>
      <c r="FA656" s="32"/>
    </row>
    <row r="657" spans="151:157">
      <c r="EU657" s="29" t="s">
        <v>1448</v>
      </c>
      <c r="EV657" s="30" t="s">
        <v>1449</v>
      </c>
      <c r="EW657" s="32"/>
      <c r="EX657" s="32"/>
      <c r="EY657" s="32"/>
      <c r="EZ657" s="32"/>
      <c r="FA657" s="32"/>
    </row>
    <row r="658" spans="151:157">
      <c r="EU658" s="29" t="s">
        <v>1450</v>
      </c>
      <c r="EV658" s="30" t="s">
        <v>1451</v>
      </c>
      <c r="EW658" s="32"/>
      <c r="EX658" s="32"/>
      <c r="EY658" s="32"/>
      <c r="EZ658" s="32"/>
      <c r="FA658" s="32"/>
    </row>
    <row r="659" spans="151:157">
      <c r="EU659" s="29" t="s">
        <v>1452</v>
      </c>
      <c r="EV659" s="30" t="s">
        <v>1453</v>
      </c>
      <c r="EW659" s="32"/>
      <c r="EX659" s="32"/>
      <c r="EY659" s="32"/>
      <c r="EZ659" s="32"/>
      <c r="FA659" s="32"/>
    </row>
    <row r="660" spans="151:157">
      <c r="EU660" s="29" t="s">
        <v>1454</v>
      </c>
      <c r="EV660" s="30" t="s">
        <v>1455</v>
      </c>
      <c r="EW660" s="32"/>
      <c r="EX660" s="32"/>
      <c r="EY660" s="32"/>
      <c r="EZ660" s="32"/>
      <c r="FA660" s="32"/>
    </row>
    <row r="661" spans="151:157">
      <c r="EU661" s="29" t="s">
        <v>1456</v>
      </c>
      <c r="EV661" s="30" t="s">
        <v>1270</v>
      </c>
      <c r="EW661" s="32"/>
      <c r="EX661" s="32"/>
      <c r="EY661" s="32"/>
      <c r="EZ661" s="32"/>
      <c r="FA661" s="32"/>
    </row>
    <row r="662" spans="151:157">
      <c r="EU662" s="29" t="s">
        <v>1457</v>
      </c>
      <c r="EV662" s="30" t="s">
        <v>1458</v>
      </c>
      <c r="EW662" s="32"/>
      <c r="EX662" s="32"/>
      <c r="EY662" s="32"/>
      <c r="EZ662" s="32"/>
      <c r="FA662" s="32"/>
    </row>
    <row r="663" spans="151:157">
      <c r="EU663" s="29" t="s">
        <v>1459</v>
      </c>
      <c r="EV663" s="30" t="s">
        <v>1460</v>
      </c>
      <c r="EW663" s="32"/>
      <c r="EX663" s="32"/>
      <c r="EY663" s="32"/>
      <c r="EZ663" s="32"/>
      <c r="FA663" s="32"/>
    </row>
    <row r="664" spans="151:157">
      <c r="EU664" s="29" t="s">
        <v>1461</v>
      </c>
      <c r="EV664" s="30" t="s">
        <v>1462</v>
      </c>
      <c r="EW664" s="32"/>
      <c r="EX664" s="32"/>
      <c r="EY664" s="32"/>
      <c r="EZ664" s="32"/>
      <c r="FA664" s="32"/>
    </row>
    <row r="665" spans="151:157">
      <c r="EU665" s="29" t="s">
        <v>1463</v>
      </c>
      <c r="EV665" s="30" t="s">
        <v>1464</v>
      </c>
      <c r="EW665" s="32"/>
      <c r="EX665" s="32"/>
      <c r="EY665" s="32"/>
      <c r="EZ665" s="32"/>
      <c r="FA665" s="32"/>
    </row>
    <row r="666" spans="151:157">
      <c r="EU666" s="29" t="s">
        <v>1465</v>
      </c>
      <c r="EV666" s="30" t="s">
        <v>1466</v>
      </c>
      <c r="EW666" s="32"/>
      <c r="EX666" s="32"/>
      <c r="EY666" s="32"/>
      <c r="EZ666" s="32"/>
      <c r="FA666" s="32"/>
    </row>
    <row r="667" spans="151:157">
      <c r="EU667" s="29" t="s">
        <v>1467</v>
      </c>
      <c r="EV667" s="30" t="s">
        <v>1468</v>
      </c>
      <c r="EW667" s="32"/>
      <c r="EX667" s="32"/>
      <c r="EY667" s="32"/>
      <c r="EZ667" s="32"/>
      <c r="FA667" s="32"/>
    </row>
    <row r="668" spans="151:157">
      <c r="EU668" s="29" t="s">
        <v>1469</v>
      </c>
      <c r="EV668" s="30" t="s">
        <v>1470</v>
      </c>
      <c r="EW668" s="32"/>
      <c r="EX668" s="32"/>
      <c r="EY668" s="32"/>
      <c r="EZ668" s="32"/>
      <c r="FA668" s="32"/>
    </row>
    <row r="669" spans="151:157">
      <c r="EU669" s="29" t="s">
        <v>1471</v>
      </c>
      <c r="EV669" s="30" t="s">
        <v>1085</v>
      </c>
      <c r="EW669" s="32"/>
      <c r="EX669" s="32"/>
      <c r="EY669" s="32"/>
      <c r="EZ669" s="32"/>
      <c r="FA669" s="32"/>
    </row>
    <row r="670" spans="151:157">
      <c r="EU670" s="29" t="s">
        <v>1472</v>
      </c>
      <c r="EV670" s="30" t="s">
        <v>1473</v>
      </c>
      <c r="EW670" s="32"/>
      <c r="EX670" s="32"/>
      <c r="EY670" s="32"/>
      <c r="EZ670" s="32"/>
      <c r="FA670" s="32"/>
    </row>
    <row r="671" spans="151:157">
      <c r="EU671" s="29" t="s">
        <v>1474</v>
      </c>
      <c r="EV671" s="30" t="s">
        <v>1475</v>
      </c>
      <c r="EW671" s="32"/>
      <c r="EX671" s="32"/>
      <c r="EY671" s="32"/>
      <c r="EZ671" s="32"/>
      <c r="FA671" s="32"/>
    </row>
    <row r="672" spans="151:157">
      <c r="EU672" s="29" t="s">
        <v>1476</v>
      </c>
      <c r="EV672" s="30" t="s">
        <v>1477</v>
      </c>
      <c r="EW672" s="32"/>
      <c r="EX672" s="32"/>
      <c r="EY672" s="32"/>
      <c r="EZ672" s="32"/>
      <c r="FA672" s="32"/>
    </row>
    <row r="673" spans="151:157">
      <c r="EU673" s="29" t="s">
        <v>1478</v>
      </c>
      <c r="EV673" s="30" t="s">
        <v>1479</v>
      </c>
      <c r="EW673" s="32"/>
      <c r="EX673" s="32"/>
      <c r="EY673" s="32"/>
      <c r="EZ673" s="32"/>
      <c r="FA673" s="32"/>
    </row>
    <row r="674" spans="151:157">
      <c r="EU674" s="29" t="s">
        <v>1480</v>
      </c>
      <c r="EV674" s="30" t="s">
        <v>1481</v>
      </c>
      <c r="EW674" s="32"/>
      <c r="EX674" s="32"/>
      <c r="EY674" s="32"/>
      <c r="EZ674" s="32"/>
      <c r="FA674" s="32"/>
    </row>
    <row r="675" spans="151:157">
      <c r="EU675" s="29" t="s">
        <v>1482</v>
      </c>
      <c r="EV675" s="30" t="s">
        <v>1483</v>
      </c>
      <c r="EW675" s="32"/>
      <c r="EX675" s="32"/>
      <c r="EY675" s="32"/>
      <c r="EZ675" s="32"/>
      <c r="FA675" s="32"/>
    </row>
    <row r="676" spans="151:157">
      <c r="EU676" s="29" t="s">
        <v>1484</v>
      </c>
      <c r="EV676" s="30" t="s">
        <v>1485</v>
      </c>
      <c r="EW676" s="32"/>
      <c r="EX676" s="32"/>
      <c r="EY676" s="32"/>
      <c r="EZ676" s="32"/>
      <c r="FA676" s="32"/>
    </row>
    <row r="677" spans="151:157">
      <c r="EU677" s="29" t="s">
        <v>1486</v>
      </c>
      <c r="EV677" s="30" t="s">
        <v>1487</v>
      </c>
      <c r="EW677" s="32"/>
      <c r="EX677" s="32"/>
      <c r="EY677" s="32"/>
      <c r="EZ677" s="32"/>
      <c r="FA677" s="32"/>
    </row>
    <row r="678" spans="151:157">
      <c r="EU678" s="29" t="s">
        <v>1488</v>
      </c>
      <c r="EV678" s="30" t="s">
        <v>1489</v>
      </c>
      <c r="EW678" s="32"/>
      <c r="EX678" s="32"/>
      <c r="EY678" s="32"/>
      <c r="EZ678" s="32"/>
      <c r="FA678" s="32"/>
    </row>
    <row r="679" spans="151:157">
      <c r="EU679" s="29" t="s">
        <v>1490</v>
      </c>
      <c r="EV679" s="30" t="s">
        <v>1491</v>
      </c>
      <c r="EW679" s="32"/>
      <c r="EX679" s="32"/>
      <c r="EY679" s="32"/>
      <c r="EZ679" s="32"/>
      <c r="FA679" s="32"/>
    </row>
    <row r="680" spans="151:157">
      <c r="EU680" s="29" t="s">
        <v>1492</v>
      </c>
      <c r="EV680" s="30" t="s">
        <v>1493</v>
      </c>
      <c r="EW680" s="32"/>
      <c r="EX680" s="32"/>
      <c r="EY680" s="32"/>
      <c r="EZ680" s="32"/>
      <c r="FA680" s="32"/>
    </row>
    <row r="681" spans="151:157">
      <c r="EU681" s="29" t="s">
        <v>1494</v>
      </c>
      <c r="EV681" s="30" t="s">
        <v>1495</v>
      </c>
      <c r="EW681" s="32"/>
      <c r="EX681" s="32"/>
      <c r="EY681" s="32"/>
      <c r="EZ681" s="32"/>
      <c r="FA681" s="32"/>
    </row>
    <row r="682" spans="151:157">
      <c r="EU682" s="29" t="s">
        <v>1496</v>
      </c>
      <c r="EV682" s="30" t="s">
        <v>1497</v>
      </c>
      <c r="EW682" s="32"/>
      <c r="EX682" s="32"/>
      <c r="EY682" s="32"/>
      <c r="EZ682" s="32"/>
      <c r="FA682" s="32"/>
    </row>
    <row r="683" spans="151:157">
      <c r="EU683" s="29" t="s">
        <v>1498</v>
      </c>
      <c r="EV683" s="30" t="s">
        <v>1499</v>
      </c>
      <c r="EW683" s="32"/>
      <c r="EX683" s="32"/>
      <c r="EY683" s="32"/>
      <c r="EZ683" s="32"/>
      <c r="FA683" s="32"/>
    </row>
    <row r="684" spans="151:157">
      <c r="EU684" s="29" t="s">
        <v>1500</v>
      </c>
      <c r="EV684" s="30" t="s">
        <v>1501</v>
      </c>
      <c r="EW684" s="32"/>
      <c r="EX684" s="32"/>
      <c r="EY684" s="32"/>
      <c r="EZ684" s="32"/>
      <c r="FA684" s="32"/>
    </row>
    <row r="685" spans="151:157">
      <c r="EU685" s="29" t="s">
        <v>1502</v>
      </c>
      <c r="EV685" s="30" t="s">
        <v>1503</v>
      </c>
      <c r="EW685" s="32"/>
      <c r="EX685" s="32"/>
      <c r="EY685" s="32"/>
      <c r="EZ685" s="32"/>
      <c r="FA685" s="32"/>
    </row>
    <row r="686" spans="151:157">
      <c r="EU686" s="29" t="s">
        <v>1504</v>
      </c>
      <c r="EV686" s="30" t="s">
        <v>1505</v>
      </c>
      <c r="EW686" s="32"/>
      <c r="EX686" s="32"/>
      <c r="EY686" s="32"/>
      <c r="EZ686" s="32"/>
      <c r="FA686" s="32"/>
    </row>
    <row r="687" spans="151:157">
      <c r="EU687" s="29" t="s">
        <v>1506</v>
      </c>
      <c r="EV687" s="30" t="s">
        <v>1507</v>
      </c>
      <c r="EW687" s="32"/>
      <c r="EX687" s="32"/>
      <c r="EY687" s="32"/>
      <c r="EZ687" s="32"/>
      <c r="FA687" s="32"/>
    </row>
    <row r="688" spans="151:157">
      <c r="EU688" s="29" t="s">
        <v>1508</v>
      </c>
      <c r="EV688" s="30" t="s">
        <v>1509</v>
      </c>
      <c r="EW688" s="32"/>
      <c r="EX688" s="32"/>
      <c r="EY688" s="32"/>
      <c r="EZ688" s="32"/>
      <c r="FA688" s="32"/>
    </row>
    <row r="689" spans="151:157">
      <c r="EU689" s="29" t="s">
        <v>1510</v>
      </c>
      <c r="EV689" s="30" t="s">
        <v>1511</v>
      </c>
      <c r="EW689" s="32"/>
      <c r="EX689" s="32"/>
      <c r="EY689" s="32"/>
      <c r="EZ689" s="32"/>
      <c r="FA689" s="32"/>
    </row>
    <row r="690" spans="151:157">
      <c r="EU690" s="29" t="s">
        <v>1512</v>
      </c>
      <c r="EV690" s="30" t="s">
        <v>1513</v>
      </c>
      <c r="EW690" s="32"/>
      <c r="EX690" s="32"/>
      <c r="EY690" s="32"/>
      <c r="EZ690" s="32"/>
      <c r="FA690" s="32"/>
    </row>
    <row r="691" spans="151:157">
      <c r="EU691" s="29" t="s">
        <v>1514</v>
      </c>
      <c r="EV691" s="30" t="s">
        <v>1515</v>
      </c>
      <c r="EW691" s="32"/>
      <c r="EX691" s="32"/>
      <c r="EY691" s="32"/>
      <c r="EZ691" s="32"/>
      <c r="FA691" s="32"/>
    </row>
    <row r="692" spans="151:157">
      <c r="EU692" s="29" t="s">
        <v>1516</v>
      </c>
      <c r="EV692" s="30" t="s">
        <v>1517</v>
      </c>
      <c r="EW692" s="32"/>
      <c r="EX692" s="32"/>
      <c r="EY692" s="32"/>
      <c r="EZ692" s="32"/>
      <c r="FA692" s="32"/>
    </row>
    <row r="693" spans="151:157">
      <c r="EU693" s="29" t="s">
        <v>1518</v>
      </c>
      <c r="EV693" s="30" t="s">
        <v>1519</v>
      </c>
      <c r="EW693" s="32"/>
      <c r="EX693" s="32"/>
      <c r="EY693" s="32"/>
      <c r="EZ693" s="32"/>
      <c r="FA693" s="32"/>
    </row>
    <row r="694" spans="151:157">
      <c r="EU694" s="29" t="s">
        <v>1520</v>
      </c>
      <c r="EV694" s="30" t="s">
        <v>1521</v>
      </c>
      <c r="EW694" s="32"/>
      <c r="EX694" s="32"/>
      <c r="EY694" s="32"/>
      <c r="EZ694" s="32"/>
      <c r="FA694" s="32"/>
    </row>
    <row r="695" spans="151:157">
      <c r="EU695" s="29" t="s">
        <v>1522</v>
      </c>
      <c r="EV695" s="30" t="s">
        <v>1523</v>
      </c>
      <c r="EW695" s="32"/>
      <c r="EX695" s="32"/>
      <c r="EY695" s="32"/>
      <c r="EZ695" s="32"/>
      <c r="FA695" s="32"/>
    </row>
    <row r="696" spans="151:157">
      <c r="EU696" s="29" t="s">
        <v>1524</v>
      </c>
      <c r="EV696" s="30" t="s">
        <v>1525</v>
      </c>
      <c r="EW696" s="32"/>
      <c r="EX696" s="32"/>
      <c r="EY696" s="32"/>
      <c r="EZ696" s="32"/>
      <c r="FA696" s="32"/>
    </row>
    <row r="697" spans="151:157">
      <c r="EU697" s="29" t="s">
        <v>1526</v>
      </c>
      <c r="EV697" s="30" t="s">
        <v>1527</v>
      </c>
      <c r="EW697" s="32"/>
      <c r="EX697" s="32"/>
      <c r="EY697" s="32"/>
      <c r="EZ697" s="32"/>
      <c r="FA697" s="32"/>
    </row>
    <row r="698" spans="151:157">
      <c r="EU698" s="29" t="s">
        <v>1528</v>
      </c>
      <c r="EV698" s="30" t="s">
        <v>1529</v>
      </c>
      <c r="EW698" s="32"/>
      <c r="EX698" s="32"/>
      <c r="EY698" s="32"/>
      <c r="EZ698" s="32"/>
      <c r="FA698" s="32"/>
    </row>
    <row r="699" spans="151:157">
      <c r="EU699" s="29" t="s">
        <v>1530</v>
      </c>
      <c r="EV699" s="30" t="s">
        <v>1531</v>
      </c>
      <c r="EW699" s="32"/>
      <c r="EX699" s="32"/>
      <c r="EY699" s="32"/>
      <c r="EZ699" s="32"/>
      <c r="FA699" s="32"/>
    </row>
    <row r="700" spans="151:157">
      <c r="EU700" s="29" t="s">
        <v>1532</v>
      </c>
      <c r="EV700" s="30" t="s">
        <v>1533</v>
      </c>
      <c r="EW700" s="32"/>
      <c r="EX700" s="32"/>
      <c r="EY700" s="32"/>
      <c r="EZ700" s="32"/>
      <c r="FA700" s="32"/>
    </row>
    <row r="701" spans="151:157">
      <c r="EU701" s="29" t="s">
        <v>1534</v>
      </c>
      <c r="EV701" s="30" t="s">
        <v>1535</v>
      </c>
      <c r="EW701" s="32"/>
      <c r="EX701" s="32"/>
      <c r="EY701" s="32"/>
      <c r="EZ701" s="32"/>
      <c r="FA701" s="32"/>
    </row>
    <row r="702" spans="151:157">
      <c r="EU702" s="29" t="s">
        <v>1536</v>
      </c>
      <c r="EV702" s="30" t="s">
        <v>1537</v>
      </c>
      <c r="EW702" s="32"/>
      <c r="EX702" s="32"/>
      <c r="EY702" s="32"/>
      <c r="EZ702" s="32"/>
      <c r="FA702" s="32"/>
    </row>
    <row r="703" spans="151:157">
      <c r="EU703" s="29" t="s">
        <v>1538</v>
      </c>
      <c r="EV703" s="30" t="s">
        <v>1539</v>
      </c>
      <c r="EW703" s="32"/>
      <c r="EX703" s="32"/>
      <c r="EY703" s="32"/>
      <c r="EZ703" s="32"/>
      <c r="FA703" s="32"/>
    </row>
    <row r="704" spans="151:157">
      <c r="EU704" s="29" t="s">
        <v>1540</v>
      </c>
      <c r="EV704" s="30" t="s">
        <v>1541</v>
      </c>
      <c r="EW704" s="32"/>
      <c r="EX704" s="32"/>
      <c r="EY704" s="32"/>
      <c r="EZ704" s="32"/>
      <c r="FA704" s="32"/>
    </row>
    <row r="705" spans="151:157">
      <c r="EU705" s="29" t="s">
        <v>1542</v>
      </c>
      <c r="EV705" s="30" t="s">
        <v>1543</v>
      </c>
      <c r="EW705" s="32"/>
      <c r="EX705" s="32"/>
      <c r="EY705" s="32"/>
      <c r="EZ705" s="32"/>
      <c r="FA705" s="32"/>
    </row>
    <row r="706" spans="151:157">
      <c r="EU706" s="29" t="s">
        <v>1544</v>
      </c>
      <c r="EV706" s="30" t="s">
        <v>1545</v>
      </c>
      <c r="EW706" s="32"/>
      <c r="EX706" s="32"/>
      <c r="EY706" s="32"/>
      <c r="EZ706" s="32"/>
      <c r="FA706" s="32"/>
    </row>
    <row r="707" spans="151:157">
      <c r="EU707" s="29" t="s">
        <v>1546</v>
      </c>
      <c r="EV707" s="30" t="s">
        <v>1547</v>
      </c>
      <c r="EW707" s="32"/>
      <c r="EX707" s="32"/>
      <c r="EY707" s="32"/>
      <c r="EZ707" s="32"/>
      <c r="FA707" s="32"/>
    </row>
    <row r="708" spans="151:157">
      <c r="EU708" s="29" t="s">
        <v>1548</v>
      </c>
      <c r="EV708" s="30" t="s">
        <v>1549</v>
      </c>
      <c r="EW708" s="32"/>
      <c r="EX708" s="32"/>
      <c r="EY708" s="32"/>
      <c r="EZ708" s="32"/>
      <c r="FA708" s="32"/>
    </row>
    <row r="709" spans="151:157">
      <c r="EU709" s="29" t="s">
        <v>1550</v>
      </c>
      <c r="EV709" s="30" t="s">
        <v>1551</v>
      </c>
      <c r="EW709" s="32"/>
      <c r="EX709" s="32"/>
      <c r="EY709" s="32"/>
      <c r="EZ709" s="32"/>
      <c r="FA709" s="32"/>
    </row>
    <row r="710" spans="151:157">
      <c r="EU710" s="29" t="s">
        <v>1552</v>
      </c>
      <c r="EV710" s="30" t="s">
        <v>1553</v>
      </c>
      <c r="EW710" s="32"/>
      <c r="EX710" s="32"/>
      <c r="EY710" s="32"/>
      <c r="EZ710" s="32"/>
      <c r="FA710" s="32"/>
    </row>
    <row r="711" spans="151:157">
      <c r="EU711" s="29" t="s">
        <v>1554</v>
      </c>
      <c r="EV711" s="30" t="s">
        <v>1555</v>
      </c>
      <c r="EW711" s="32"/>
      <c r="EX711" s="32"/>
      <c r="EY711" s="32"/>
      <c r="EZ711" s="32"/>
      <c r="FA711" s="32"/>
    </row>
    <row r="712" spans="151:157">
      <c r="EU712" s="29" t="s">
        <v>1556</v>
      </c>
      <c r="EV712" s="30" t="s">
        <v>1557</v>
      </c>
      <c r="EW712" s="32"/>
      <c r="EX712" s="32"/>
      <c r="EY712" s="32"/>
      <c r="EZ712" s="32"/>
      <c r="FA712" s="32"/>
    </row>
    <row r="713" spans="151:157">
      <c r="EU713" s="29" t="s">
        <v>1558</v>
      </c>
      <c r="EV713" s="30" t="s">
        <v>1559</v>
      </c>
      <c r="EW713" s="32"/>
      <c r="EX713" s="32"/>
      <c r="EY713" s="32"/>
      <c r="EZ713" s="32"/>
      <c r="FA713" s="32"/>
    </row>
    <row r="714" spans="151:157">
      <c r="EU714" s="29" t="s">
        <v>1560</v>
      </c>
      <c r="EV714" s="30" t="s">
        <v>1561</v>
      </c>
      <c r="EW714" s="32"/>
      <c r="EX714" s="32"/>
      <c r="EY714" s="32"/>
      <c r="EZ714" s="32"/>
      <c r="FA714" s="32"/>
    </row>
    <row r="715" spans="151:157">
      <c r="EU715" s="29" t="s">
        <v>1562</v>
      </c>
      <c r="EV715" s="30" t="s">
        <v>1563</v>
      </c>
      <c r="EW715" s="32"/>
      <c r="EX715" s="32"/>
      <c r="EY715" s="32"/>
      <c r="EZ715" s="32"/>
      <c r="FA715" s="32"/>
    </row>
    <row r="716" spans="151:157">
      <c r="EU716" s="29" t="s">
        <v>1564</v>
      </c>
      <c r="EV716" s="30" t="s">
        <v>1565</v>
      </c>
      <c r="EW716" s="32"/>
      <c r="EX716" s="32"/>
      <c r="EY716" s="32"/>
      <c r="EZ716" s="32"/>
      <c r="FA716" s="32"/>
    </row>
    <row r="717" spans="151:157">
      <c r="EU717" s="29" t="s">
        <v>1566</v>
      </c>
      <c r="EV717" s="30" t="s">
        <v>1567</v>
      </c>
      <c r="EW717" s="32"/>
      <c r="EX717" s="32"/>
      <c r="EY717" s="32"/>
      <c r="EZ717" s="32"/>
      <c r="FA717" s="32"/>
    </row>
    <row r="718" spans="151:157">
      <c r="EU718" s="29" t="s">
        <v>1568</v>
      </c>
      <c r="EV718" s="30" t="s">
        <v>1569</v>
      </c>
      <c r="EW718" s="32"/>
      <c r="EX718" s="32"/>
      <c r="EY718" s="32"/>
      <c r="EZ718" s="32"/>
      <c r="FA718" s="32"/>
    </row>
    <row r="719" spans="151:157">
      <c r="EU719" s="29" t="s">
        <v>1570</v>
      </c>
      <c r="EV719" s="30" t="s">
        <v>1571</v>
      </c>
      <c r="EW719" s="32"/>
      <c r="EX719" s="32"/>
      <c r="EY719" s="32"/>
      <c r="EZ719" s="32"/>
      <c r="FA719" s="32"/>
    </row>
    <row r="720" spans="151:157">
      <c r="EU720" s="29" t="s">
        <v>1572</v>
      </c>
      <c r="EV720" s="30" t="s">
        <v>1573</v>
      </c>
      <c r="EW720" s="32"/>
      <c r="EX720" s="32"/>
      <c r="EY720" s="32"/>
      <c r="EZ720" s="32"/>
      <c r="FA720" s="32"/>
    </row>
    <row r="721" spans="151:157">
      <c r="EU721" s="29" t="s">
        <v>1574</v>
      </c>
      <c r="EV721" s="30" t="s">
        <v>1575</v>
      </c>
      <c r="EW721" s="32"/>
      <c r="EX721" s="32"/>
      <c r="EY721" s="32"/>
      <c r="EZ721" s="32"/>
      <c r="FA721" s="32"/>
    </row>
    <row r="722" spans="151:157">
      <c r="EU722" s="29" t="s">
        <v>1576</v>
      </c>
      <c r="EV722" s="30" t="s">
        <v>1577</v>
      </c>
      <c r="EW722" s="32"/>
      <c r="EX722" s="32"/>
      <c r="EY722" s="32"/>
      <c r="EZ722" s="32"/>
      <c r="FA722" s="32"/>
    </row>
    <row r="723" spans="151:157">
      <c r="EU723" s="29" t="s">
        <v>1578</v>
      </c>
      <c r="EV723" s="30" t="s">
        <v>1579</v>
      </c>
      <c r="EW723" s="32"/>
      <c r="EX723" s="32"/>
      <c r="EY723" s="32"/>
      <c r="EZ723" s="32"/>
      <c r="FA723" s="32"/>
    </row>
    <row r="724" spans="151:157">
      <c r="EU724" s="29" t="s">
        <v>1580</v>
      </c>
      <c r="EV724" s="30" t="s">
        <v>1581</v>
      </c>
      <c r="EW724" s="32"/>
      <c r="EX724" s="32"/>
      <c r="EY724" s="32"/>
      <c r="EZ724" s="32"/>
      <c r="FA724" s="32"/>
    </row>
    <row r="725" spans="151:157">
      <c r="EU725" s="29" t="s">
        <v>1582</v>
      </c>
      <c r="EV725" s="30" t="s">
        <v>1583</v>
      </c>
      <c r="EW725" s="32"/>
      <c r="EX725" s="32"/>
      <c r="EY725" s="32"/>
      <c r="EZ725" s="32"/>
      <c r="FA725" s="32"/>
    </row>
    <row r="726" spans="151:157">
      <c r="EU726" s="29" t="s">
        <v>1584</v>
      </c>
      <c r="EV726" s="30" t="s">
        <v>1585</v>
      </c>
      <c r="EW726" s="32"/>
      <c r="EX726" s="32"/>
      <c r="EY726" s="32"/>
      <c r="EZ726" s="32"/>
      <c r="FA726" s="32"/>
    </row>
    <row r="727" spans="151:157">
      <c r="EU727" s="29" t="s">
        <v>1586</v>
      </c>
      <c r="EV727" s="30" t="s">
        <v>1587</v>
      </c>
      <c r="EW727" s="32"/>
      <c r="EX727" s="32"/>
      <c r="EY727" s="32"/>
      <c r="EZ727" s="32"/>
      <c r="FA727" s="32"/>
    </row>
    <row r="728" spans="151:157">
      <c r="EU728" s="29" t="s">
        <v>1588</v>
      </c>
      <c r="EV728" s="30" t="s">
        <v>1589</v>
      </c>
      <c r="EW728" s="32"/>
      <c r="EX728" s="32"/>
      <c r="EY728" s="32"/>
      <c r="EZ728" s="32"/>
      <c r="FA728" s="32"/>
    </row>
    <row r="729" spans="151:157">
      <c r="EU729" s="29" t="s">
        <v>1590</v>
      </c>
      <c r="EV729" s="30" t="s">
        <v>1591</v>
      </c>
      <c r="EW729" s="32"/>
      <c r="EX729" s="32"/>
      <c r="EY729" s="32"/>
      <c r="EZ729" s="32"/>
      <c r="FA729" s="32"/>
    </row>
    <row r="730" spans="151:157">
      <c r="EU730" s="29" t="s">
        <v>1592</v>
      </c>
      <c r="EV730" s="30" t="s">
        <v>1593</v>
      </c>
      <c r="EW730" s="32"/>
      <c r="EX730" s="32"/>
      <c r="EY730" s="32"/>
      <c r="EZ730" s="32"/>
      <c r="FA730" s="32"/>
    </row>
    <row r="731" spans="151:157">
      <c r="EU731" s="29" t="s">
        <v>1594</v>
      </c>
      <c r="EV731" s="30" t="s">
        <v>1595</v>
      </c>
      <c r="EW731" s="32"/>
      <c r="EX731" s="32"/>
      <c r="EY731" s="32"/>
      <c r="EZ731" s="32"/>
      <c r="FA731" s="32"/>
    </row>
    <row r="732" spans="151:157">
      <c r="EU732" s="29" t="s">
        <v>1596</v>
      </c>
      <c r="EV732" s="30" t="s">
        <v>1597</v>
      </c>
      <c r="EW732" s="32"/>
      <c r="EX732" s="32"/>
      <c r="EY732" s="32"/>
      <c r="EZ732" s="32"/>
      <c r="FA732" s="32"/>
    </row>
    <row r="733" spans="151:157">
      <c r="EU733" s="29" t="s">
        <v>1598</v>
      </c>
      <c r="EV733" s="30" t="s">
        <v>1599</v>
      </c>
      <c r="EW733" s="32"/>
      <c r="EX733" s="32"/>
      <c r="EY733" s="32"/>
      <c r="EZ733" s="32"/>
      <c r="FA733" s="32"/>
    </row>
    <row r="734" spans="151:157">
      <c r="EU734" s="29" t="s">
        <v>1600</v>
      </c>
      <c r="EV734" s="30" t="s">
        <v>1601</v>
      </c>
      <c r="EW734" s="32"/>
      <c r="EX734" s="32"/>
      <c r="EY734" s="32"/>
      <c r="EZ734" s="32"/>
      <c r="FA734" s="32"/>
    </row>
    <row r="735" spans="151:157">
      <c r="EU735" s="29" t="s">
        <v>1602</v>
      </c>
      <c r="EV735" s="30" t="s">
        <v>1603</v>
      </c>
      <c r="EW735" s="32"/>
      <c r="EX735" s="32"/>
      <c r="EY735" s="32"/>
      <c r="EZ735" s="32"/>
      <c r="FA735" s="32"/>
    </row>
    <row r="736" spans="151:157">
      <c r="EU736" s="29" t="s">
        <v>1604</v>
      </c>
      <c r="EV736" s="30" t="s">
        <v>1605</v>
      </c>
      <c r="EW736" s="32"/>
      <c r="EX736" s="32"/>
      <c r="EY736" s="32"/>
      <c r="EZ736" s="32"/>
      <c r="FA736" s="32"/>
    </row>
    <row r="737" spans="151:157">
      <c r="EU737" s="29" t="s">
        <v>1606</v>
      </c>
      <c r="EV737" s="30" t="s">
        <v>430</v>
      </c>
      <c r="EW737" s="32"/>
      <c r="EX737" s="32"/>
      <c r="EY737" s="32"/>
      <c r="EZ737" s="32"/>
      <c r="FA737" s="32"/>
    </row>
    <row r="738" spans="151:157">
      <c r="EU738" s="29" t="s">
        <v>1607</v>
      </c>
      <c r="EV738" s="30" t="s">
        <v>1608</v>
      </c>
      <c r="EW738" s="32"/>
      <c r="EX738" s="32"/>
      <c r="EY738" s="32"/>
      <c r="EZ738" s="32"/>
      <c r="FA738" s="32"/>
    </row>
    <row r="739" spans="151:157">
      <c r="EU739" s="29" t="s">
        <v>1609</v>
      </c>
      <c r="EV739" s="30" t="s">
        <v>1610</v>
      </c>
      <c r="EW739" s="32"/>
      <c r="EX739" s="32"/>
      <c r="EY739" s="32"/>
      <c r="EZ739" s="32"/>
      <c r="FA739" s="32"/>
    </row>
    <row r="740" spans="151:157">
      <c r="EU740" s="29" t="s">
        <v>1611</v>
      </c>
      <c r="EV740" s="30" t="s">
        <v>1612</v>
      </c>
      <c r="EW740" s="32"/>
      <c r="EX740" s="32"/>
      <c r="EY740" s="32"/>
      <c r="EZ740" s="32"/>
      <c r="FA740" s="32"/>
    </row>
    <row r="741" spans="151:157">
      <c r="EU741" s="29" t="s">
        <v>1613</v>
      </c>
      <c r="EV741" s="30" t="s">
        <v>1614</v>
      </c>
      <c r="EW741" s="32"/>
      <c r="EX741" s="32"/>
      <c r="EY741" s="32"/>
      <c r="EZ741" s="32"/>
      <c r="FA741" s="32"/>
    </row>
    <row r="742" spans="151:157">
      <c r="EU742" s="29" t="s">
        <v>1615</v>
      </c>
      <c r="EV742" s="30" t="s">
        <v>1616</v>
      </c>
      <c r="EW742" s="32"/>
      <c r="EX742" s="32"/>
      <c r="EY742" s="32"/>
      <c r="EZ742" s="32"/>
      <c r="FA742" s="32"/>
    </row>
    <row r="743" spans="151:157">
      <c r="EU743" s="29" t="s">
        <v>1617</v>
      </c>
      <c r="EV743" s="30" t="s">
        <v>1618</v>
      </c>
      <c r="EW743" s="32"/>
      <c r="EX743" s="32"/>
      <c r="EY743" s="32"/>
      <c r="EZ743" s="32"/>
      <c r="FA743" s="32"/>
    </row>
    <row r="744" spans="151:157">
      <c r="EU744" s="29" t="s">
        <v>1619</v>
      </c>
      <c r="EV744" s="30" t="s">
        <v>1620</v>
      </c>
      <c r="EW744" s="32"/>
      <c r="EX744" s="32"/>
      <c r="EY744" s="32"/>
      <c r="EZ744" s="32"/>
      <c r="FA744" s="32"/>
    </row>
    <row r="745" spans="151:157">
      <c r="EU745" s="29" t="s">
        <v>1621</v>
      </c>
      <c r="EV745" s="30" t="s">
        <v>1622</v>
      </c>
      <c r="EW745" s="32"/>
      <c r="EX745" s="32"/>
      <c r="EY745" s="32"/>
      <c r="EZ745" s="32"/>
      <c r="FA745" s="32"/>
    </row>
    <row r="746" spans="151:157">
      <c r="EU746" s="29" t="s">
        <v>1623</v>
      </c>
      <c r="EV746" s="30" t="s">
        <v>1624</v>
      </c>
      <c r="EW746" s="32"/>
      <c r="EX746" s="32"/>
      <c r="EY746" s="32"/>
      <c r="EZ746" s="32"/>
      <c r="FA746" s="32"/>
    </row>
    <row r="747" spans="151:157">
      <c r="EU747" s="29" t="s">
        <v>1625</v>
      </c>
      <c r="EV747" s="30" t="s">
        <v>1626</v>
      </c>
      <c r="EW747" s="32"/>
      <c r="EX747" s="32"/>
      <c r="EY747" s="32"/>
      <c r="EZ747" s="32"/>
      <c r="FA747" s="32"/>
    </row>
    <row r="748" spans="151:157">
      <c r="EU748" s="29" t="s">
        <v>1627</v>
      </c>
      <c r="EV748" s="30" t="s">
        <v>1628</v>
      </c>
      <c r="EW748" s="32"/>
      <c r="EX748" s="32"/>
      <c r="EY748" s="32"/>
      <c r="EZ748" s="32"/>
      <c r="FA748" s="32"/>
    </row>
    <row r="749" spans="151:157">
      <c r="EU749" s="29" t="s">
        <v>1629</v>
      </c>
      <c r="EV749" s="30" t="s">
        <v>1630</v>
      </c>
      <c r="EW749" s="32"/>
      <c r="EX749" s="32"/>
      <c r="EY749" s="32"/>
      <c r="EZ749" s="32"/>
      <c r="FA749" s="32"/>
    </row>
    <row r="750" spans="151:157">
      <c r="EU750" s="29" t="s">
        <v>1631</v>
      </c>
      <c r="EV750" s="30" t="s">
        <v>1280</v>
      </c>
      <c r="EW750" s="32"/>
      <c r="EX750" s="32"/>
      <c r="EY750" s="32"/>
      <c r="EZ750" s="32"/>
      <c r="FA750" s="32"/>
    </row>
    <row r="751" spans="151:157">
      <c r="EU751" s="29" t="s">
        <v>1632</v>
      </c>
      <c r="EV751" s="30" t="s">
        <v>1633</v>
      </c>
      <c r="EW751" s="32"/>
      <c r="EX751" s="32"/>
      <c r="EY751" s="32"/>
      <c r="EZ751" s="32"/>
      <c r="FA751" s="32"/>
    </row>
    <row r="752" spans="151:157">
      <c r="EU752" s="29" t="s">
        <v>1634</v>
      </c>
      <c r="EV752" s="30" t="s">
        <v>1635</v>
      </c>
      <c r="EW752" s="32"/>
      <c r="EX752" s="32"/>
      <c r="EY752" s="32"/>
      <c r="EZ752" s="32"/>
      <c r="FA752" s="32"/>
    </row>
    <row r="753" spans="151:157">
      <c r="EU753" s="29" t="s">
        <v>1636</v>
      </c>
      <c r="EV753" s="30" t="s">
        <v>1637</v>
      </c>
      <c r="EW753" s="32"/>
      <c r="EX753" s="32"/>
      <c r="EY753" s="32"/>
      <c r="EZ753" s="32"/>
      <c r="FA753" s="32"/>
    </row>
    <row r="754" spans="151:157">
      <c r="EU754" s="29" t="s">
        <v>1638</v>
      </c>
      <c r="EV754" s="30" t="s">
        <v>1639</v>
      </c>
      <c r="EW754" s="32"/>
      <c r="EX754" s="32"/>
      <c r="EY754" s="32"/>
      <c r="EZ754" s="32"/>
      <c r="FA754" s="32"/>
    </row>
    <row r="755" spans="151:157">
      <c r="EU755" s="29" t="s">
        <v>1640</v>
      </c>
      <c r="EV755" s="30" t="s">
        <v>1641</v>
      </c>
      <c r="EW755" s="32"/>
      <c r="EX755" s="32"/>
      <c r="EY755" s="32"/>
      <c r="EZ755" s="32"/>
      <c r="FA755" s="32"/>
    </row>
    <row r="756" spans="151:157">
      <c r="EU756" s="29" t="s">
        <v>1642</v>
      </c>
      <c r="EV756" s="30" t="s">
        <v>1643</v>
      </c>
      <c r="EW756" s="32"/>
      <c r="EX756" s="32"/>
      <c r="EY756" s="32"/>
      <c r="EZ756" s="32"/>
      <c r="FA756" s="32"/>
    </row>
    <row r="757" spans="151:157">
      <c r="EU757" s="29" t="s">
        <v>1644</v>
      </c>
      <c r="EV757" s="30" t="s">
        <v>1645</v>
      </c>
      <c r="EW757" s="32"/>
      <c r="EX757" s="32"/>
      <c r="EY757" s="32"/>
      <c r="EZ757" s="32"/>
      <c r="FA757" s="32"/>
    </row>
    <row r="758" spans="151:157">
      <c r="EU758" s="29" t="s">
        <v>1646</v>
      </c>
      <c r="EV758" s="30" t="s">
        <v>1647</v>
      </c>
      <c r="EW758" s="32"/>
      <c r="EX758" s="32"/>
      <c r="EY758" s="32"/>
      <c r="EZ758" s="32"/>
      <c r="FA758" s="32"/>
    </row>
    <row r="759" spans="151:157">
      <c r="EU759" s="29" t="s">
        <v>1648</v>
      </c>
      <c r="EV759" s="30" t="s">
        <v>1649</v>
      </c>
      <c r="EW759" s="32"/>
      <c r="EX759" s="32"/>
      <c r="EY759" s="32"/>
      <c r="EZ759" s="32"/>
      <c r="FA759" s="32"/>
    </row>
    <row r="760" spans="151:157">
      <c r="EU760" s="29" t="s">
        <v>1650</v>
      </c>
      <c r="EV760" s="30" t="s">
        <v>1651</v>
      </c>
      <c r="EW760" s="32"/>
      <c r="EX760" s="32"/>
      <c r="EY760" s="32"/>
      <c r="EZ760" s="32"/>
      <c r="FA760" s="32"/>
    </row>
    <row r="761" spans="151:157">
      <c r="EU761" s="29" t="s">
        <v>1652</v>
      </c>
      <c r="EV761" s="30" t="s">
        <v>1653</v>
      </c>
      <c r="EW761" s="32"/>
      <c r="EX761" s="32"/>
      <c r="EY761" s="32"/>
      <c r="EZ761" s="32"/>
      <c r="FA761" s="32"/>
    </row>
    <row r="762" spans="151:157">
      <c r="EU762" s="29" t="s">
        <v>1654</v>
      </c>
      <c r="EV762" s="30" t="s">
        <v>1655</v>
      </c>
      <c r="EW762" s="32"/>
      <c r="EX762" s="32"/>
      <c r="EY762" s="32"/>
      <c r="EZ762" s="32"/>
      <c r="FA762" s="32"/>
    </row>
    <row r="763" spans="151:157">
      <c r="EU763" s="29" t="s">
        <v>1656</v>
      </c>
      <c r="EV763" s="30" t="s">
        <v>1657</v>
      </c>
      <c r="EW763" s="32"/>
      <c r="EX763" s="32"/>
      <c r="EY763" s="32"/>
      <c r="EZ763" s="32"/>
      <c r="FA763" s="32"/>
    </row>
    <row r="764" spans="151:157">
      <c r="EU764" s="29" t="s">
        <v>1658</v>
      </c>
      <c r="EV764" s="30" t="s">
        <v>1659</v>
      </c>
      <c r="EW764" s="32"/>
      <c r="EX764" s="32"/>
      <c r="EY764" s="32"/>
      <c r="EZ764" s="32"/>
      <c r="FA764" s="32"/>
    </row>
    <row r="765" spans="151:157">
      <c r="EU765" s="29" t="s">
        <v>1660</v>
      </c>
      <c r="EV765" s="30" t="s">
        <v>1661</v>
      </c>
      <c r="EW765" s="32"/>
      <c r="EX765" s="32"/>
      <c r="EY765" s="32"/>
      <c r="EZ765" s="32"/>
      <c r="FA765" s="32"/>
    </row>
    <row r="766" spans="151:157">
      <c r="EU766" s="29" t="s">
        <v>1662</v>
      </c>
      <c r="EV766" s="30" t="s">
        <v>1663</v>
      </c>
      <c r="EW766" s="32"/>
      <c r="EX766" s="32"/>
      <c r="EY766" s="32"/>
      <c r="EZ766" s="32"/>
      <c r="FA766" s="32"/>
    </row>
    <row r="767" spans="151:157">
      <c r="EU767" s="29" t="s">
        <v>1664</v>
      </c>
      <c r="EV767" s="30" t="s">
        <v>1665</v>
      </c>
      <c r="EW767" s="32"/>
      <c r="EX767" s="32"/>
      <c r="EY767" s="32"/>
      <c r="EZ767" s="32"/>
      <c r="FA767" s="32"/>
    </row>
    <row r="768" spans="151:157">
      <c r="EU768" s="29" t="s">
        <v>1666</v>
      </c>
      <c r="EV768" s="30" t="s">
        <v>1667</v>
      </c>
      <c r="EW768" s="32"/>
      <c r="EX768" s="32"/>
      <c r="EY768" s="32"/>
      <c r="EZ768" s="32"/>
      <c r="FA768" s="32"/>
    </row>
    <row r="769" spans="151:157">
      <c r="EU769" s="29" t="s">
        <v>1668</v>
      </c>
      <c r="EV769" s="30" t="s">
        <v>1669</v>
      </c>
      <c r="EW769" s="32"/>
      <c r="EX769" s="32"/>
      <c r="EY769" s="32"/>
      <c r="EZ769" s="32"/>
      <c r="FA769" s="32"/>
    </row>
    <row r="770" spans="151:157">
      <c r="EU770" s="29" t="s">
        <v>1670</v>
      </c>
      <c r="EV770" s="30" t="s">
        <v>1671</v>
      </c>
      <c r="EW770" s="32"/>
      <c r="EX770" s="32"/>
      <c r="EY770" s="32"/>
      <c r="EZ770" s="32"/>
      <c r="FA770" s="32"/>
    </row>
    <row r="771" spans="151:157">
      <c r="EU771" s="29" t="s">
        <v>1672</v>
      </c>
      <c r="EV771" s="30" t="s">
        <v>1673</v>
      </c>
      <c r="EW771" s="32"/>
      <c r="EX771" s="32"/>
      <c r="EY771" s="32"/>
      <c r="EZ771" s="32"/>
      <c r="FA771" s="32"/>
    </row>
    <row r="772" spans="151:157">
      <c r="EU772" s="29" t="s">
        <v>1674</v>
      </c>
      <c r="EV772" s="30" t="s">
        <v>1675</v>
      </c>
      <c r="EW772" s="32"/>
      <c r="EX772" s="32"/>
      <c r="EY772" s="32"/>
      <c r="EZ772" s="32"/>
      <c r="FA772" s="32"/>
    </row>
    <row r="773" spans="151:157">
      <c r="EU773" s="29" t="s">
        <v>1676</v>
      </c>
      <c r="EV773" s="30" t="s">
        <v>1677</v>
      </c>
      <c r="EW773" s="32"/>
      <c r="EX773" s="32"/>
      <c r="EY773" s="32"/>
      <c r="EZ773" s="32"/>
      <c r="FA773" s="32"/>
    </row>
    <row r="774" spans="151:157">
      <c r="EU774" s="29" t="s">
        <v>1678</v>
      </c>
      <c r="EV774" s="30" t="s">
        <v>1679</v>
      </c>
      <c r="EW774" s="32"/>
      <c r="EX774" s="32"/>
      <c r="EY774" s="32"/>
      <c r="EZ774" s="32"/>
      <c r="FA774" s="32"/>
    </row>
    <row r="775" spans="151:157">
      <c r="EU775" s="29" t="s">
        <v>1680</v>
      </c>
      <c r="EV775" s="30" t="s">
        <v>1681</v>
      </c>
      <c r="EW775" s="32"/>
      <c r="EX775" s="32"/>
      <c r="EY775" s="32"/>
      <c r="EZ775" s="32"/>
      <c r="FA775" s="32"/>
    </row>
    <row r="776" spans="151:157">
      <c r="EU776" s="29" t="s">
        <v>1682</v>
      </c>
      <c r="EV776" s="30" t="s">
        <v>1683</v>
      </c>
      <c r="EW776" s="32"/>
      <c r="EX776" s="32"/>
      <c r="EY776" s="32"/>
      <c r="EZ776" s="32"/>
      <c r="FA776" s="32"/>
    </row>
    <row r="777" spans="151:157">
      <c r="EU777" s="29" t="s">
        <v>1684</v>
      </c>
      <c r="EV777" s="30" t="s">
        <v>1685</v>
      </c>
      <c r="EW777" s="32"/>
      <c r="EX777" s="32"/>
      <c r="EY777" s="32"/>
      <c r="EZ777" s="32"/>
      <c r="FA777" s="32"/>
    </row>
    <row r="778" spans="151:157">
      <c r="EU778" s="29" t="s">
        <v>1686</v>
      </c>
      <c r="EV778" s="30" t="s">
        <v>1687</v>
      </c>
      <c r="EW778" s="32"/>
      <c r="EX778" s="32"/>
      <c r="EY778" s="32"/>
      <c r="EZ778" s="32"/>
      <c r="FA778" s="32"/>
    </row>
    <row r="779" spans="151:157">
      <c r="EU779" s="29" t="s">
        <v>1688</v>
      </c>
      <c r="EV779" s="30" t="s">
        <v>1689</v>
      </c>
      <c r="EW779" s="32"/>
      <c r="EX779" s="32"/>
      <c r="EY779" s="32"/>
      <c r="EZ779" s="32"/>
      <c r="FA779" s="32"/>
    </row>
    <row r="780" spans="151:157">
      <c r="EU780" s="29" t="s">
        <v>1690</v>
      </c>
      <c r="EV780" s="30" t="s">
        <v>1691</v>
      </c>
      <c r="EW780" s="32"/>
      <c r="EX780" s="32"/>
      <c r="EY780" s="32"/>
      <c r="EZ780" s="32"/>
      <c r="FA780" s="32"/>
    </row>
    <row r="781" spans="151:157">
      <c r="EU781" s="29" t="s">
        <v>1692</v>
      </c>
      <c r="EV781" s="30" t="s">
        <v>1693</v>
      </c>
      <c r="EW781" s="32"/>
      <c r="EX781" s="32"/>
      <c r="EY781" s="32"/>
      <c r="EZ781" s="32"/>
      <c r="FA781" s="32"/>
    </row>
    <row r="782" spans="151:157">
      <c r="EU782" s="29" t="s">
        <v>1694</v>
      </c>
      <c r="EV782" s="30" t="s">
        <v>1479</v>
      </c>
      <c r="EW782" s="32"/>
      <c r="EX782" s="32"/>
      <c r="EY782" s="32"/>
      <c r="EZ782" s="32"/>
      <c r="FA782" s="32"/>
    </row>
    <row r="783" spans="151:157">
      <c r="EU783" s="29" t="s">
        <v>1695</v>
      </c>
      <c r="EV783" s="30" t="s">
        <v>1696</v>
      </c>
      <c r="EW783" s="32"/>
      <c r="EX783" s="32"/>
      <c r="EY783" s="32"/>
      <c r="EZ783" s="32"/>
      <c r="FA783" s="32"/>
    </row>
    <row r="784" spans="151:157">
      <c r="EU784" s="29" t="s">
        <v>1697</v>
      </c>
      <c r="EV784" s="30" t="s">
        <v>1698</v>
      </c>
      <c r="EW784" s="32"/>
      <c r="EX784" s="32"/>
      <c r="EY784" s="32"/>
      <c r="EZ784" s="32"/>
      <c r="FA784" s="32"/>
    </row>
    <row r="785" spans="151:157">
      <c r="EU785" s="29" t="s">
        <v>1699</v>
      </c>
      <c r="EV785" s="30" t="s">
        <v>1700</v>
      </c>
      <c r="EW785" s="32"/>
      <c r="EX785" s="32"/>
      <c r="EY785" s="32"/>
      <c r="EZ785" s="32"/>
      <c r="FA785" s="32"/>
    </row>
    <row r="786" spans="151:157">
      <c r="EU786" s="29" t="s">
        <v>1701</v>
      </c>
      <c r="EV786" s="30" t="s">
        <v>1702</v>
      </c>
      <c r="EW786" s="32"/>
      <c r="EX786" s="32"/>
      <c r="EY786" s="32"/>
      <c r="EZ786" s="32"/>
      <c r="FA786" s="32"/>
    </row>
    <row r="787" spans="151:157">
      <c r="EU787" s="29" t="s">
        <v>1703</v>
      </c>
      <c r="EV787" s="30" t="s">
        <v>1704</v>
      </c>
      <c r="EW787" s="32"/>
      <c r="EX787" s="32"/>
      <c r="EY787" s="32"/>
      <c r="EZ787" s="32"/>
      <c r="FA787" s="32"/>
    </row>
    <row r="788" spans="151:157">
      <c r="EU788" s="29" t="s">
        <v>1705</v>
      </c>
      <c r="EV788" s="30" t="s">
        <v>1706</v>
      </c>
      <c r="EW788" s="32"/>
      <c r="EX788" s="32"/>
      <c r="EY788" s="32"/>
      <c r="EZ788" s="32"/>
      <c r="FA788" s="32"/>
    </row>
    <row r="789" spans="151:157">
      <c r="EU789" s="29" t="s">
        <v>1707</v>
      </c>
      <c r="EV789" s="30" t="s">
        <v>1708</v>
      </c>
      <c r="EW789" s="32"/>
      <c r="EX789" s="32"/>
      <c r="EY789" s="32"/>
      <c r="EZ789" s="32"/>
      <c r="FA789" s="32"/>
    </row>
    <row r="790" spans="151:157">
      <c r="EU790" s="29" t="s">
        <v>1709</v>
      </c>
      <c r="EV790" s="30" t="s">
        <v>1710</v>
      </c>
      <c r="EW790" s="32"/>
      <c r="EX790" s="32"/>
      <c r="EY790" s="32"/>
      <c r="EZ790" s="32"/>
      <c r="FA790" s="32"/>
    </row>
    <row r="791" spans="151:157">
      <c r="EU791" s="29" t="s">
        <v>1711</v>
      </c>
      <c r="EV791" s="30" t="s">
        <v>1712</v>
      </c>
      <c r="EW791" s="32"/>
      <c r="EX791" s="32"/>
      <c r="EY791" s="32"/>
      <c r="EZ791" s="32"/>
      <c r="FA791" s="32"/>
    </row>
    <row r="792" spans="151:157">
      <c r="EU792" s="29" t="s">
        <v>1713</v>
      </c>
      <c r="EV792" s="30" t="s">
        <v>1714</v>
      </c>
      <c r="EW792" s="32"/>
      <c r="EX792" s="32"/>
      <c r="EY792" s="32"/>
      <c r="EZ792" s="32"/>
      <c r="FA792" s="32"/>
    </row>
    <row r="793" spans="151:157">
      <c r="EU793" s="29" t="s">
        <v>1715</v>
      </c>
      <c r="EV793" s="30" t="s">
        <v>1716</v>
      </c>
      <c r="EW793" s="32"/>
      <c r="EX793" s="32"/>
      <c r="EY793" s="32"/>
      <c r="EZ793" s="32"/>
      <c r="FA793" s="32"/>
    </row>
    <row r="794" spans="151:157">
      <c r="EU794" s="29" t="s">
        <v>1717</v>
      </c>
      <c r="EV794" s="30" t="s">
        <v>1718</v>
      </c>
      <c r="EW794" s="32"/>
      <c r="EX794" s="32"/>
      <c r="EY794" s="32"/>
      <c r="EZ794" s="32"/>
      <c r="FA794" s="32"/>
    </row>
    <row r="795" spans="151:157">
      <c r="EU795" s="29" t="s">
        <v>1719</v>
      </c>
      <c r="EV795" s="30" t="s">
        <v>1720</v>
      </c>
      <c r="EW795" s="32"/>
      <c r="EX795" s="32"/>
      <c r="EY795" s="32"/>
      <c r="EZ795" s="32"/>
      <c r="FA795" s="32"/>
    </row>
    <row r="796" spans="151:157">
      <c r="EU796" s="29" t="s">
        <v>1721</v>
      </c>
      <c r="EV796" s="30" t="s">
        <v>1722</v>
      </c>
      <c r="EW796" s="32"/>
      <c r="EX796" s="32"/>
      <c r="EY796" s="32"/>
      <c r="EZ796" s="32"/>
      <c r="FA796" s="32"/>
    </row>
    <row r="797" spans="151:157">
      <c r="EU797" s="29" t="s">
        <v>1723</v>
      </c>
      <c r="EV797" s="30" t="s">
        <v>1724</v>
      </c>
      <c r="EW797" s="32"/>
      <c r="EX797" s="32"/>
      <c r="EY797" s="32"/>
      <c r="EZ797" s="32"/>
      <c r="FA797" s="32"/>
    </row>
    <row r="798" spans="151:157">
      <c r="EU798" s="29" t="s">
        <v>1725</v>
      </c>
      <c r="EV798" s="30" t="s">
        <v>1726</v>
      </c>
      <c r="EW798" s="32"/>
      <c r="EX798" s="32"/>
      <c r="EY798" s="32"/>
      <c r="EZ798" s="32"/>
      <c r="FA798" s="32"/>
    </row>
    <row r="799" spans="151:157">
      <c r="EU799" s="29" t="s">
        <v>1727</v>
      </c>
      <c r="EV799" s="30" t="s">
        <v>1728</v>
      </c>
      <c r="EW799" s="32"/>
      <c r="EX799" s="32"/>
      <c r="EY799" s="32"/>
      <c r="EZ799" s="32"/>
      <c r="FA799" s="32"/>
    </row>
    <row r="800" spans="151:157">
      <c r="EU800" s="29" t="s">
        <v>1729</v>
      </c>
      <c r="EV800" s="30" t="s">
        <v>1730</v>
      </c>
      <c r="EW800" s="32"/>
      <c r="EX800" s="32"/>
      <c r="EY800" s="32"/>
      <c r="EZ800" s="32"/>
      <c r="FA800" s="32"/>
    </row>
    <row r="801" spans="151:157">
      <c r="EU801" s="29" t="s">
        <v>1731</v>
      </c>
      <c r="EV801" s="30" t="s">
        <v>1732</v>
      </c>
      <c r="EW801" s="32"/>
      <c r="EX801" s="32"/>
      <c r="EY801" s="32"/>
      <c r="EZ801" s="32"/>
      <c r="FA801" s="32"/>
    </row>
    <row r="802" spans="151:157">
      <c r="EU802" s="29" t="s">
        <v>1733</v>
      </c>
      <c r="EV802" s="30" t="s">
        <v>1517</v>
      </c>
      <c r="EW802" s="32"/>
      <c r="EX802" s="32"/>
      <c r="EY802" s="32"/>
      <c r="EZ802" s="32"/>
      <c r="FA802" s="32"/>
    </row>
    <row r="803" spans="151:157">
      <c r="EU803" s="29" t="s">
        <v>1734</v>
      </c>
      <c r="EV803" s="30" t="s">
        <v>1735</v>
      </c>
      <c r="EW803" s="32"/>
      <c r="EX803" s="32"/>
      <c r="EY803" s="32"/>
      <c r="EZ803" s="32"/>
      <c r="FA803" s="32"/>
    </row>
    <row r="804" spans="151:157">
      <c r="EU804" s="29" t="s">
        <v>1736</v>
      </c>
      <c r="EV804" s="30" t="s">
        <v>1737</v>
      </c>
      <c r="EW804" s="32"/>
      <c r="EX804" s="32"/>
      <c r="EY804" s="32"/>
      <c r="EZ804" s="32"/>
      <c r="FA804" s="32"/>
    </row>
    <row r="805" spans="151:157">
      <c r="EU805" s="29" t="s">
        <v>1738</v>
      </c>
      <c r="EV805" s="30" t="s">
        <v>1739</v>
      </c>
      <c r="EW805" s="32"/>
      <c r="EX805" s="32"/>
      <c r="EY805" s="32"/>
      <c r="EZ805" s="32"/>
      <c r="FA805" s="32"/>
    </row>
    <row r="806" spans="151:157">
      <c r="EU806" s="29" t="s">
        <v>1740</v>
      </c>
      <c r="EV806" s="30" t="s">
        <v>1741</v>
      </c>
      <c r="EW806" s="32"/>
      <c r="EX806" s="32"/>
      <c r="EY806" s="32"/>
      <c r="EZ806" s="32"/>
      <c r="FA806" s="32"/>
    </row>
    <row r="807" spans="151:157">
      <c r="EU807" s="29" t="s">
        <v>1742</v>
      </c>
      <c r="EV807" s="30" t="s">
        <v>1743</v>
      </c>
      <c r="EW807" s="32"/>
      <c r="EX807" s="32"/>
      <c r="EY807" s="32"/>
      <c r="EZ807" s="32"/>
      <c r="FA807" s="32"/>
    </row>
    <row r="808" spans="151:157">
      <c r="EU808" s="29" t="s">
        <v>1744</v>
      </c>
      <c r="EV808" s="30" t="s">
        <v>1745</v>
      </c>
      <c r="EW808" s="32"/>
      <c r="EX808" s="32"/>
      <c r="EY808" s="32"/>
      <c r="EZ808" s="32"/>
      <c r="FA808" s="32"/>
    </row>
    <row r="809" spans="151:157">
      <c r="EU809" s="29" t="s">
        <v>1746</v>
      </c>
      <c r="EV809" s="30" t="s">
        <v>1747</v>
      </c>
      <c r="EW809" s="32"/>
      <c r="EX809" s="32"/>
      <c r="EY809" s="32"/>
      <c r="EZ809" s="32"/>
      <c r="FA809" s="32"/>
    </row>
    <row r="810" spans="151:157">
      <c r="EU810" s="29" t="s">
        <v>1748</v>
      </c>
      <c r="EV810" s="30" t="s">
        <v>1749</v>
      </c>
      <c r="EW810" s="32"/>
      <c r="EX810" s="32"/>
      <c r="EY810" s="32"/>
      <c r="EZ810" s="32"/>
      <c r="FA810" s="32"/>
    </row>
    <row r="811" spans="151:157">
      <c r="EU811" s="29" t="s">
        <v>1750</v>
      </c>
      <c r="EV811" s="30" t="s">
        <v>1751</v>
      </c>
      <c r="EW811" s="32"/>
      <c r="EX811" s="32"/>
      <c r="EY811" s="32"/>
      <c r="EZ811" s="32"/>
      <c r="FA811" s="32"/>
    </row>
    <row r="812" spans="151:157">
      <c r="EU812" s="29" t="s">
        <v>1752</v>
      </c>
      <c r="EV812" s="30" t="s">
        <v>1753</v>
      </c>
      <c r="EW812" s="32"/>
      <c r="EX812" s="32"/>
      <c r="EY812" s="32"/>
      <c r="EZ812" s="32"/>
      <c r="FA812" s="32"/>
    </row>
    <row r="813" spans="151:157">
      <c r="EU813" s="29" t="s">
        <v>1754</v>
      </c>
      <c r="EV813" s="30" t="s">
        <v>1755</v>
      </c>
      <c r="EW813" s="32"/>
      <c r="EX813" s="32"/>
      <c r="EY813" s="32"/>
      <c r="EZ813" s="32"/>
      <c r="FA813" s="32"/>
    </row>
    <row r="814" spans="151:157">
      <c r="EU814" s="29" t="s">
        <v>1756</v>
      </c>
      <c r="EV814" s="30" t="s">
        <v>1757</v>
      </c>
      <c r="EW814" s="32"/>
      <c r="EX814" s="32"/>
      <c r="EY814" s="32"/>
      <c r="EZ814" s="32"/>
      <c r="FA814" s="32"/>
    </row>
    <row r="815" spans="151:157">
      <c r="EU815" s="29" t="s">
        <v>1758</v>
      </c>
      <c r="EV815" s="30" t="s">
        <v>1759</v>
      </c>
      <c r="EW815" s="32"/>
      <c r="EX815" s="32"/>
      <c r="EY815" s="32"/>
      <c r="EZ815" s="32"/>
      <c r="FA815" s="32"/>
    </row>
    <row r="816" spans="151:157">
      <c r="EU816" s="29" t="s">
        <v>1760</v>
      </c>
      <c r="EV816" s="30" t="s">
        <v>1761</v>
      </c>
      <c r="EW816" s="32"/>
      <c r="EX816" s="32"/>
      <c r="EY816" s="32"/>
      <c r="EZ816" s="32"/>
      <c r="FA816" s="32"/>
    </row>
    <row r="817" spans="151:157">
      <c r="EU817" s="29" t="s">
        <v>1762</v>
      </c>
      <c r="EV817" s="30" t="s">
        <v>1763</v>
      </c>
      <c r="EW817" s="32"/>
      <c r="EX817" s="32"/>
      <c r="EY817" s="32"/>
      <c r="EZ817" s="32"/>
      <c r="FA817" s="32"/>
    </row>
    <row r="818" spans="151:157">
      <c r="EU818" s="29" t="s">
        <v>1764</v>
      </c>
      <c r="EV818" s="30" t="s">
        <v>1765</v>
      </c>
      <c r="EW818" s="32"/>
      <c r="EX818" s="32"/>
      <c r="EY818" s="32"/>
      <c r="EZ818" s="32"/>
      <c r="FA818" s="32"/>
    </row>
    <row r="819" spans="151:157">
      <c r="EU819" s="29" t="s">
        <v>1766</v>
      </c>
      <c r="EV819" s="30" t="s">
        <v>1767</v>
      </c>
      <c r="EW819" s="32"/>
      <c r="EX819" s="32"/>
      <c r="EY819" s="32"/>
      <c r="EZ819" s="32"/>
      <c r="FA819" s="32"/>
    </row>
    <row r="820" spans="151:157">
      <c r="EU820" s="29" t="s">
        <v>1768</v>
      </c>
      <c r="EV820" s="30" t="s">
        <v>948</v>
      </c>
      <c r="EW820" s="32"/>
      <c r="EX820" s="32"/>
      <c r="EY820" s="32"/>
      <c r="EZ820" s="32"/>
      <c r="FA820" s="32"/>
    </row>
    <row r="821" spans="151:157">
      <c r="EU821" s="29" t="s">
        <v>1769</v>
      </c>
      <c r="EV821" s="30" t="s">
        <v>1770</v>
      </c>
      <c r="EW821" s="32"/>
      <c r="EX821" s="32"/>
      <c r="EY821" s="32"/>
      <c r="EZ821" s="32"/>
      <c r="FA821" s="32"/>
    </row>
    <row r="822" spans="151:157">
      <c r="EU822" s="29" t="s">
        <v>1771</v>
      </c>
      <c r="EV822" s="30" t="s">
        <v>1772</v>
      </c>
      <c r="EW822" s="32"/>
      <c r="EX822" s="32"/>
      <c r="EY822" s="32"/>
      <c r="EZ822" s="32"/>
      <c r="FA822" s="32"/>
    </row>
    <row r="823" spans="151:157">
      <c r="EU823" s="29" t="s">
        <v>1773</v>
      </c>
      <c r="EV823" s="30" t="s">
        <v>1774</v>
      </c>
      <c r="EW823" s="32"/>
      <c r="EX823" s="32"/>
      <c r="EY823" s="32"/>
      <c r="EZ823" s="32"/>
      <c r="FA823" s="32"/>
    </row>
    <row r="824" spans="151:157">
      <c r="EU824" s="29" t="s">
        <v>1775</v>
      </c>
      <c r="EV824" s="30" t="s">
        <v>1776</v>
      </c>
      <c r="EW824" s="32"/>
      <c r="EX824" s="32"/>
      <c r="EY824" s="32"/>
      <c r="EZ824" s="32"/>
      <c r="FA824" s="32"/>
    </row>
    <row r="825" spans="151:157">
      <c r="EU825" s="29" t="s">
        <v>1777</v>
      </c>
      <c r="EV825" s="30" t="s">
        <v>1239</v>
      </c>
      <c r="EW825" s="32"/>
      <c r="EX825" s="32"/>
      <c r="EY825" s="32"/>
      <c r="EZ825" s="32"/>
      <c r="FA825" s="32"/>
    </row>
    <row r="826" spans="151:157">
      <c r="EU826" s="29" t="s">
        <v>1778</v>
      </c>
      <c r="EV826" s="30" t="s">
        <v>1779</v>
      </c>
      <c r="EW826" s="32"/>
      <c r="EX826" s="32"/>
      <c r="EY826" s="32"/>
      <c r="EZ826" s="32"/>
      <c r="FA826" s="32"/>
    </row>
    <row r="827" spans="151:157">
      <c r="EU827" s="29" t="s">
        <v>1780</v>
      </c>
      <c r="EV827" s="30" t="s">
        <v>1781</v>
      </c>
      <c r="EW827" s="32"/>
      <c r="EX827" s="32"/>
      <c r="EY827" s="32"/>
      <c r="EZ827" s="32"/>
      <c r="FA827" s="32"/>
    </row>
    <row r="828" spans="151:157">
      <c r="EU828" s="29" t="s">
        <v>1782</v>
      </c>
      <c r="EV828" s="30" t="s">
        <v>1783</v>
      </c>
      <c r="EW828" s="32"/>
      <c r="EX828" s="32"/>
      <c r="EY828" s="32"/>
      <c r="EZ828" s="32"/>
      <c r="FA828" s="32"/>
    </row>
    <row r="829" spans="151:157">
      <c r="EU829" s="29" t="s">
        <v>1784</v>
      </c>
      <c r="EV829" s="30" t="s">
        <v>1785</v>
      </c>
      <c r="EW829" s="32"/>
      <c r="EX829" s="32"/>
      <c r="EY829" s="32"/>
      <c r="EZ829" s="32"/>
      <c r="FA829" s="32"/>
    </row>
    <row r="830" spans="151:157">
      <c r="EU830" s="29" t="s">
        <v>1786</v>
      </c>
      <c r="EV830" s="30" t="s">
        <v>1787</v>
      </c>
      <c r="EW830" s="32"/>
      <c r="EX830" s="32"/>
      <c r="EY830" s="32"/>
      <c r="EZ830" s="32"/>
      <c r="FA830" s="32"/>
    </row>
    <row r="831" spans="151:157">
      <c r="EU831" s="29" t="s">
        <v>1788</v>
      </c>
      <c r="EV831" s="30" t="s">
        <v>1789</v>
      </c>
      <c r="EW831" s="32"/>
      <c r="EX831" s="32"/>
      <c r="EY831" s="32"/>
      <c r="EZ831" s="32"/>
      <c r="FA831" s="32"/>
    </row>
    <row r="832" spans="151:157">
      <c r="EU832" s="29" t="s">
        <v>1790</v>
      </c>
      <c r="EV832" s="30" t="s">
        <v>1791</v>
      </c>
      <c r="EW832" s="32"/>
      <c r="EX832" s="32"/>
      <c r="EY832" s="32"/>
      <c r="EZ832" s="32"/>
      <c r="FA832" s="32"/>
    </row>
    <row r="833" spans="151:157">
      <c r="EU833" s="29" t="s">
        <v>1792</v>
      </c>
      <c r="EV833" s="30" t="s">
        <v>1793</v>
      </c>
      <c r="EW833" s="32"/>
      <c r="EX833" s="32"/>
      <c r="EY833" s="32"/>
      <c r="EZ833" s="32"/>
      <c r="FA833" s="32"/>
    </row>
    <row r="834" spans="151:157">
      <c r="EU834" s="29" t="s">
        <v>1794</v>
      </c>
      <c r="EV834" s="30" t="s">
        <v>1795</v>
      </c>
      <c r="EW834" s="32"/>
      <c r="EX834" s="32"/>
      <c r="EY834" s="32"/>
      <c r="EZ834" s="32"/>
      <c r="FA834" s="32"/>
    </row>
    <row r="835" spans="151:157">
      <c r="EU835" s="29" t="s">
        <v>1796</v>
      </c>
      <c r="EV835" s="30" t="s">
        <v>1797</v>
      </c>
      <c r="EW835" s="32"/>
      <c r="EX835" s="32"/>
      <c r="EY835" s="32"/>
      <c r="EZ835" s="32"/>
      <c r="FA835" s="32"/>
    </row>
    <row r="836" spans="151:157">
      <c r="EU836" s="29" t="s">
        <v>1798</v>
      </c>
      <c r="EV836" s="30" t="s">
        <v>1799</v>
      </c>
      <c r="EW836" s="32"/>
      <c r="EX836" s="32"/>
      <c r="EY836" s="32"/>
      <c r="EZ836" s="32"/>
      <c r="FA836" s="32"/>
    </row>
    <row r="837" spans="151:157">
      <c r="EU837" s="29" t="s">
        <v>1800</v>
      </c>
      <c r="EV837" s="30" t="s">
        <v>1801</v>
      </c>
      <c r="EW837" s="32"/>
      <c r="EX837" s="32"/>
      <c r="EY837" s="32"/>
      <c r="EZ837" s="32"/>
      <c r="FA837" s="32"/>
    </row>
    <row r="838" spans="151:157">
      <c r="EU838" s="29" t="s">
        <v>1802</v>
      </c>
      <c r="EV838" s="30" t="s">
        <v>1803</v>
      </c>
      <c r="EW838" s="32"/>
      <c r="EX838" s="32"/>
      <c r="EY838" s="32"/>
      <c r="EZ838" s="32"/>
      <c r="FA838" s="32"/>
    </row>
    <row r="839" spans="151:157">
      <c r="EU839" s="29" t="s">
        <v>1804</v>
      </c>
      <c r="EV839" s="30" t="s">
        <v>1805</v>
      </c>
      <c r="EW839" s="32"/>
      <c r="EX839" s="32"/>
      <c r="EY839" s="32"/>
      <c r="EZ839" s="32"/>
      <c r="FA839" s="32"/>
    </row>
    <row r="840" spans="151:157">
      <c r="EU840" s="29" t="s">
        <v>1806</v>
      </c>
      <c r="EV840" s="30" t="s">
        <v>1807</v>
      </c>
      <c r="EW840" s="32"/>
      <c r="EX840" s="32"/>
      <c r="EY840" s="32"/>
      <c r="EZ840" s="32"/>
      <c r="FA840" s="32"/>
    </row>
    <row r="841" spans="151:157">
      <c r="EU841" s="29" t="s">
        <v>1808</v>
      </c>
      <c r="EV841" s="30" t="s">
        <v>1809</v>
      </c>
      <c r="EW841" s="32"/>
      <c r="EX841" s="32"/>
      <c r="EY841" s="32"/>
      <c r="EZ841" s="32"/>
      <c r="FA841" s="32"/>
    </row>
    <row r="842" spans="151:157">
      <c r="EU842" s="29" t="s">
        <v>1810</v>
      </c>
      <c r="EV842" s="30" t="s">
        <v>1811</v>
      </c>
      <c r="EW842" s="32"/>
      <c r="EX842" s="32"/>
      <c r="EY842" s="32"/>
      <c r="EZ842" s="32"/>
      <c r="FA842" s="32"/>
    </row>
    <row r="843" spans="151:157">
      <c r="EU843" s="29" t="s">
        <v>1812</v>
      </c>
      <c r="EV843" s="30" t="s">
        <v>1813</v>
      </c>
      <c r="EW843" s="32"/>
      <c r="EX843" s="32"/>
      <c r="EY843" s="32"/>
      <c r="EZ843" s="32"/>
      <c r="FA843" s="32"/>
    </row>
    <row r="844" spans="151:157">
      <c r="EU844" s="29" t="s">
        <v>1814</v>
      </c>
      <c r="EV844" s="30" t="s">
        <v>1815</v>
      </c>
      <c r="EW844" s="32"/>
      <c r="EX844" s="32"/>
      <c r="EY844" s="32"/>
      <c r="EZ844" s="32"/>
      <c r="FA844" s="32"/>
    </row>
    <row r="845" spans="151:157">
      <c r="EU845" s="29" t="s">
        <v>1816</v>
      </c>
      <c r="EV845" s="30" t="s">
        <v>1817</v>
      </c>
      <c r="EW845" s="32"/>
      <c r="EX845" s="32"/>
      <c r="EY845" s="32"/>
      <c r="EZ845" s="32"/>
      <c r="FA845" s="32"/>
    </row>
    <row r="846" spans="151:157">
      <c r="EU846" s="29" t="s">
        <v>1818</v>
      </c>
      <c r="EV846" s="30" t="s">
        <v>1819</v>
      </c>
      <c r="EW846" s="32"/>
      <c r="EX846" s="32"/>
      <c r="EY846" s="32"/>
      <c r="EZ846" s="32"/>
      <c r="FA846" s="32"/>
    </row>
    <row r="847" spans="151:157">
      <c r="EU847" s="29" t="s">
        <v>1820</v>
      </c>
      <c r="EV847" s="30" t="s">
        <v>1821</v>
      </c>
      <c r="EW847" s="32"/>
      <c r="EX847" s="32"/>
      <c r="EY847" s="32"/>
      <c r="EZ847" s="32"/>
      <c r="FA847" s="32"/>
    </row>
    <row r="848" spans="151:157">
      <c r="EU848" s="29" t="s">
        <v>1822</v>
      </c>
      <c r="EV848" s="30" t="s">
        <v>1823</v>
      </c>
      <c r="EW848" s="32"/>
      <c r="EX848" s="32"/>
      <c r="EY848" s="32"/>
      <c r="EZ848" s="32"/>
      <c r="FA848" s="32"/>
    </row>
    <row r="849" spans="151:157">
      <c r="EU849" s="29" t="s">
        <v>1824</v>
      </c>
      <c r="EV849" s="30" t="s">
        <v>1825</v>
      </c>
      <c r="EW849" s="32"/>
      <c r="EX849" s="32"/>
      <c r="EY849" s="32"/>
      <c r="EZ849" s="32"/>
      <c r="FA849" s="32"/>
    </row>
    <row r="850" spans="151:157">
      <c r="EU850" s="29" t="s">
        <v>1826</v>
      </c>
      <c r="EV850" s="30" t="s">
        <v>1827</v>
      </c>
      <c r="EW850" s="32"/>
      <c r="EX850" s="32"/>
      <c r="EY850" s="32"/>
      <c r="EZ850" s="32"/>
      <c r="FA850" s="32"/>
    </row>
    <row r="851" spans="151:157">
      <c r="EU851" s="29" t="s">
        <v>1828</v>
      </c>
      <c r="EV851" s="30" t="s">
        <v>1829</v>
      </c>
      <c r="EW851" s="32"/>
      <c r="EX851" s="32"/>
      <c r="EY851" s="32"/>
      <c r="EZ851" s="32"/>
      <c r="FA851" s="32"/>
    </row>
    <row r="852" spans="151:157">
      <c r="EU852" s="29" t="s">
        <v>1830</v>
      </c>
      <c r="EV852" s="30" t="s">
        <v>1831</v>
      </c>
      <c r="EW852" s="32"/>
      <c r="EX852" s="32"/>
      <c r="EY852" s="32"/>
      <c r="EZ852" s="32"/>
      <c r="FA852" s="32"/>
    </row>
    <row r="853" spans="151:157">
      <c r="EU853" s="29" t="s">
        <v>1832</v>
      </c>
      <c r="EV853" s="30" t="s">
        <v>1833</v>
      </c>
      <c r="EW853" s="32"/>
      <c r="EX853" s="32"/>
      <c r="EY853" s="32"/>
      <c r="EZ853" s="32"/>
      <c r="FA853" s="32"/>
    </row>
    <row r="854" spans="151:157">
      <c r="EU854" s="29" t="s">
        <v>1834</v>
      </c>
      <c r="EV854" s="30" t="s">
        <v>292</v>
      </c>
      <c r="EW854" s="32"/>
      <c r="EX854" s="32"/>
      <c r="EY854" s="32"/>
      <c r="EZ854" s="32"/>
      <c r="FA854" s="32"/>
    </row>
    <row r="855" spans="151:157">
      <c r="EU855" s="29" t="s">
        <v>1835</v>
      </c>
      <c r="EV855" s="30" t="s">
        <v>1836</v>
      </c>
      <c r="EW855" s="32"/>
      <c r="EX855" s="32"/>
      <c r="EY855" s="32"/>
      <c r="EZ855" s="32"/>
      <c r="FA855" s="32"/>
    </row>
    <row r="856" spans="151:157">
      <c r="EU856" s="29" t="s">
        <v>1837</v>
      </c>
      <c r="EV856" s="30" t="s">
        <v>1838</v>
      </c>
      <c r="EW856" s="32"/>
      <c r="EX856" s="32"/>
      <c r="EY856" s="32"/>
      <c r="EZ856" s="32"/>
      <c r="FA856" s="32"/>
    </row>
    <row r="857" spans="151:157">
      <c r="EU857" s="29" t="s">
        <v>1839</v>
      </c>
      <c r="EV857" s="30" t="s">
        <v>1840</v>
      </c>
      <c r="EW857" s="32"/>
      <c r="EX857" s="32"/>
      <c r="EY857" s="32"/>
      <c r="EZ857" s="32"/>
      <c r="FA857" s="32"/>
    </row>
    <row r="858" spans="151:157">
      <c r="EU858" s="29" t="s">
        <v>1841</v>
      </c>
      <c r="EV858" s="30" t="s">
        <v>1842</v>
      </c>
      <c r="EW858" s="32"/>
      <c r="EX858" s="32"/>
      <c r="EY858" s="32"/>
      <c r="EZ858" s="32"/>
      <c r="FA858" s="32"/>
    </row>
    <row r="859" spans="151:157">
      <c r="EU859" s="29" t="s">
        <v>1843</v>
      </c>
      <c r="EV859" s="30" t="s">
        <v>1844</v>
      </c>
      <c r="EW859" s="32"/>
      <c r="EX859" s="32"/>
      <c r="EY859" s="32"/>
      <c r="EZ859" s="32"/>
      <c r="FA859" s="32"/>
    </row>
    <row r="860" spans="151:157">
      <c r="EU860" s="29" t="s">
        <v>1845</v>
      </c>
      <c r="EV860" s="30" t="s">
        <v>1846</v>
      </c>
      <c r="EW860" s="32"/>
      <c r="EX860" s="32"/>
      <c r="EY860" s="32"/>
      <c r="EZ860" s="32"/>
      <c r="FA860" s="32"/>
    </row>
    <row r="861" spans="151:157">
      <c r="EU861" s="29" t="s">
        <v>1847</v>
      </c>
      <c r="EV861" s="30" t="s">
        <v>1848</v>
      </c>
      <c r="EW861" s="32"/>
      <c r="EX861" s="32"/>
      <c r="EY861" s="32"/>
      <c r="EZ861" s="32"/>
      <c r="FA861" s="32"/>
    </row>
    <row r="862" spans="151:157">
      <c r="EU862" s="29" t="s">
        <v>1849</v>
      </c>
      <c r="EV862" s="30" t="s">
        <v>1850</v>
      </c>
      <c r="EW862" s="32"/>
      <c r="EX862" s="32"/>
      <c r="EY862" s="32"/>
      <c r="EZ862" s="32"/>
      <c r="FA862" s="32"/>
    </row>
    <row r="863" spans="151:157">
      <c r="EU863" s="29" t="s">
        <v>1851</v>
      </c>
      <c r="EV863" s="30" t="s">
        <v>1243</v>
      </c>
      <c r="EW863" s="32"/>
      <c r="EX863" s="32"/>
      <c r="EY863" s="32"/>
      <c r="EZ863" s="32"/>
      <c r="FA863" s="32"/>
    </row>
    <row r="864" spans="151:157">
      <c r="EU864" s="29" t="s">
        <v>1852</v>
      </c>
      <c r="EV864" s="30" t="s">
        <v>1853</v>
      </c>
      <c r="EW864" s="32"/>
      <c r="EX864" s="32"/>
      <c r="EY864" s="32"/>
      <c r="EZ864" s="32"/>
      <c r="FA864" s="32"/>
    </row>
    <row r="865" spans="151:157">
      <c r="EU865" s="29" t="s">
        <v>1854</v>
      </c>
      <c r="EV865" s="30" t="s">
        <v>1855</v>
      </c>
      <c r="EW865" s="32"/>
      <c r="EX865" s="32"/>
      <c r="EY865" s="32"/>
      <c r="EZ865" s="32"/>
      <c r="FA865" s="32"/>
    </row>
    <row r="866" spans="151:157">
      <c r="EU866" s="29" t="s">
        <v>1856</v>
      </c>
      <c r="EV866" s="30" t="s">
        <v>1857</v>
      </c>
      <c r="EW866" s="32"/>
      <c r="EX866" s="32"/>
      <c r="EY866" s="32"/>
      <c r="EZ866" s="32"/>
      <c r="FA866" s="32"/>
    </row>
    <row r="867" spans="151:157">
      <c r="EU867" s="29" t="s">
        <v>1858</v>
      </c>
      <c r="EV867" s="30" t="s">
        <v>1859</v>
      </c>
      <c r="EW867" s="32"/>
      <c r="EX867" s="32"/>
      <c r="EY867" s="32"/>
      <c r="EZ867" s="32"/>
      <c r="FA867" s="32"/>
    </row>
    <row r="868" spans="151:157">
      <c r="EU868" s="29" t="s">
        <v>1860</v>
      </c>
      <c r="EV868" s="30" t="s">
        <v>202</v>
      </c>
      <c r="EW868" s="32"/>
      <c r="EX868" s="32"/>
      <c r="EY868" s="32"/>
      <c r="EZ868" s="32"/>
      <c r="FA868" s="32"/>
    </row>
    <row r="869" spans="151:157">
      <c r="EU869" s="29" t="s">
        <v>1861</v>
      </c>
      <c r="EV869" s="30" t="s">
        <v>1862</v>
      </c>
      <c r="EW869" s="32"/>
      <c r="EX869" s="32"/>
      <c r="EY869" s="32"/>
      <c r="EZ869" s="32"/>
      <c r="FA869" s="32"/>
    </row>
    <row r="870" spans="151:157">
      <c r="EU870" s="29" t="s">
        <v>1863</v>
      </c>
      <c r="EV870" s="30" t="s">
        <v>1864</v>
      </c>
      <c r="EW870" s="32"/>
      <c r="EX870" s="32"/>
      <c r="EY870" s="32"/>
      <c r="EZ870" s="32"/>
      <c r="FA870" s="32"/>
    </row>
    <row r="871" spans="151:157">
      <c r="EU871" s="29" t="s">
        <v>1865</v>
      </c>
      <c r="EV871" s="30" t="s">
        <v>1866</v>
      </c>
      <c r="EW871" s="32"/>
      <c r="EX871" s="32"/>
      <c r="EY871" s="32"/>
      <c r="EZ871" s="32"/>
      <c r="FA871" s="32"/>
    </row>
    <row r="872" spans="151:157">
      <c r="EU872" s="29" t="s">
        <v>1867</v>
      </c>
      <c r="EV872" s="30" t="s">
        <v>1868</v>
      </c>
      <c r="EW872" s="32"/>
      <c r="EX872" s="32"/>
      <c r="EY872" s="32"/>
      <c r="EZ872" s="32"/>
      <c r="FA872" s="32"/>
    </row>
    <row r="873" spans="151:157">
      <c r="EU873" s="29" t="s">
        <v>1869</v>
      </c>
      <c r="EV873" s="30" t="s">
        <v>1870</v>
      </c>
      <c r="EW873" s="32"/>
      <c r="EX873" s="32"/>
      <c r="EY873" s="32"/>
      <c r="EZ873" s="32"/>
      <c r="FA873" s="32"/>
    </row>
    <row r="874" spans="151:157">
      <c r="EU874" s="29" t="s">
        <v>1871</v>
      </c>
      <c r="EV874" s="30" t="s">
        <v>1872</v>
      </c>
      <c r="EW874" s="32"/>
      <c r="EX874" s="32"/>
      <c r="EY874" s="32"/>
      <c r="EZ874" s="32"/>
      <c r="FA874" s="32"/>
    </row>
    <row r="875" spans="151:157">
      <c r="EU875" s="29" t="s">
        <v>1873</v>
      </c>
      <c r="EV875" s="30" t="s">
        <v>1874</v>
      </c>
      <c r="EW875" s="32"/>
      <c r="EX875" s="32"/>
      <c r="EY875" s="32"/>
      <c r="EZ875" s="32"/>
      <c r="FA875" s="32"/>
    </row>
    <row r="876" spans="151:157">
      <c r="EU876" s="29" t="s">
        <v>1875</v>
      </c>
      <c r="EV876" s="30" t="s">
        <v>1876</v>
      </c>
      <c r="EW876" s="32"/>
      <c r="EX876" s="32"/>
      <c r="EY876" s="32"/>
      <c r="EZ876" s="32"/>
      <c r="FA876" s="32"/>
    </row>
    <row r="877" spans="151:157">
      <c r="EU877" s="29" t="s">
        <v>1877</v>
      </c>
      <c r="EV877" s="30" t="s">
        <v>1878</v>
      </c>
      <c r="EW877" s="32"/>
      <c r="EX877" s="32"/>
      <c r="EY877" s="32"/>
      <c r="EZ877" s="32"/>
      <c r="FA877" s="32"/>
    </row>
    <row r="878" spans="151:157">
      <c r="EU878" s="29" t="s">
        <v>1879</v>
      </c>
      <c r="EV878" s="30" t="s">
        <v>1880</v>
      </c>
      <c r="EW878" s="32"/>
      <c r="EX878" s="32"/>
      <c r="EY878" s="32"/>
      <c r="EZ878" s="32"/>
      <c r="FA878" s="32"/>
    </row>
    <row r="879" spans="151:157">
      <c r="EU879" s="29" t="s">
        <v>1881</v>
      </c>
      <c r="EV879" s="30" t="s">
        <v>1882</v>
      </c>
      <c r="EW879" s="32"/>
      <c r="EX879" s="32"/>
      <c r="EY879" s="32"/>
      <c r="EZ879" s="32"/>
      <c r="FA879" s="32"/>
    </row>
    <row r="880" spans="151:157">
      <c r="EU880" s="29" t="s">
        <v>1883</v>
      </c>
      <c r="EV880" s="30" t="s">
        <v>1324</v>
      </c>
      <c r="EW880" s="32"/>
      <c r="EX880" s="32"/>
      <c r="EY880" s="32"/>
      <c r="EZ880" s="32"/>
      <c r="FA880" s="32"/>
    </row>
    <row r="881" spans="151:157">
      <c r="EU881" s="29" t="s">
        <v>1884</v>
      </c>
      <c r="EV881" s="30" t="s">
        <v>1885</v>
      </c>
      <c r="EW881" s="32"/>
      <c r="EX881" s="32"/>
      <c r="EY881" s="32"/>
      <c r="EZ881" s="32"/>
      <c r="FA881" s="32"/>
    </row>
    <row r="882" spans="151:157">
      <c r="EU882" s="29" t="s">
        <v>1886</v>
      </c>
      <c r="EV882" s="30" t="s">
        <v>1887</v>
      </c>
      <c r="EW882" s="32"/>
      <c r="EX882" s="32"/>
      <c r="EY882" s="32"/>
      <c r="EZ882" s="32"/>
      <c r="FA882" s="32"/>
    </row>
    <row r="883" spans="151:157">
      <c r="EU883" s="29" t="s">
        <v>1888</v>
      </c>
      <c r="EV883" s="30" t="s">
        <v>1889</v>
      </c>
      <c r="EW883" s="32"/>
      <c r="EX883" s="32"/>
      <c r="EY883" s="32"/>
      <c r="EZ883" s="32"/>
      <c r="FA883" s="32"/>
    </row>
    <row r="884" spans="151:157">
      <c r="EU884" s="29" t="s">
        <v>1890</v>
      </c>
      <c r="EV884" s="30" t="s">
        <v>1891</v>
      </c>
      <c r="EW884" s="32"/>
      <c r="EX884" s="32"/>
      <c r="EY884" s="32"/>
      <c r="EZ884" s="32"/>
      <c r="FA884" s="32"/>
    </row>
    <row r="885" spans="151:157">
      <c r="EU885" s="29" t="s">
        <v>1892</v>
      </c>
      <c r="EV885" s="30" t="s">
        <v>1893</v>
      </c>
      <c r="EW885" s="32"/>
      <c r="EX885" s="32"/>
      <c r="EY885" s="32"/>
      <c r="EZ885" s="32"/>
      <c r="FA885" s="32"/>
    </row>
    <row r="886" spans="151:157">
      <c r="EU886" s="29" t="s">
        <v>1894</v>
      </c>
      <c r="EV886" s="30" t="s">
        <v>1895</v>
      </c>
      <c r="EW886" s="32"/>
      <c r="EX886" s="32"/>
      <c r="EY886" s="32"/>
      <c r="EZ886" s="32"/>
      <c r="FA886" s="32"/>
    </row>
    <row r="887" spans="151:157">
      <c r="EU887" s="29" t="s">
        <v>1896</v>
      </c>
      <c r="EV887" s="30" t="s">
        <v>1897</v>
      </c>
      <c r="EW887" s="32"/>
      <c r="EX887" s="32"/>
      <c r="EY887" s="32"/>
      <c r="EZ887" s="32"/>
      <c r="FA887" s="32"/>
    </row>
    <row r="888" spans="151:157">
      <c r="EU888" s="29" t="s">
        <v>1898</v>
      </c>
      <c r="EV888" s="30" t="s">
        <v>1899</v>
      </c>
      <c r="EW888" s="32"/>
      <c r="EX888" s="32"/>
      <c r="EY888" s="32"/>
      <c r="EZ888" s="32"/>
      <c r="FA888" s="32"/>
    </row>
    <row r="889" spans="151:157">
      <c r="EU889" s="29" t="s">
        <v>1900</v>
      </c>
      <c r="EV889" s="30" t="s">
        <v>1901</v>
      </c>
      <c r="EW889" s="32"/>
      <c r="EX889" s="32"/>
      <c r="EY889" s="32"/>
      <c r="EZ889" s="32"/>
      <c r="FA889" s="32"/>
    </row>
    <row r="890" spans="151:157">
      <c r="EU890" s="29" t="s">
        <v>1902</v>
      </c>
      <c r="EV890" s="30" t="s">
        <v>1103</v>
      </c>
      <c r="EW890" s="32"/>
      <c r="EX890" s="32"/>
      <c r="EY890" s="32"/>
      <c r="EZ890" s="32"/>
      <c r="FA890" s="32"/>
    </row>
    <row r="891" spans="151:157">
      <c r="EU891" s="29" t="s">
        <v>1903</v>
      </c>
      <c r="EV891" s="30" t="s">
        <v>1904</v>
      </c>
      <c r="EW891" s="32"/>
      <c r="EX891" s="32"/>
      <c r="EY891" s="32"/>
      <c r="EZ891" s="32"/>
      <c r="FA891" s="32"/>
    </row>
    <row r="892" spans="151:157">
      <c r="EU892" s="29" t="s">
        <v>1905</v>
      </c>
      <c r="EV892" s="30" t="s">
        <v>1906</v>
      </c>
      <c r="EW892" s="32"/>
      <c r="EX892" s="32"/>
      <c r="EY892" s="32"/>
      <c r="EZ892" s="32"/>
      <c r="FA892" s="32"/>
    </row>
    <row r="893" spans="151:157">
      <c r="EU893" s="29" t="s">
        <v>1907</v>
      </c>
      <c r="EV893" s="30" t="s">
        <v>1908</v>
      </c>
      <c r="EW893" s="32"/>
      <c r="EX893" s="32"/>
      <c r="EY893" s="32"/>
      <c r="EZ893" s="32"/>
      <c r="FA893" s="32"/>
    </row>
    <row r="894" spans="151:157">
      <c r="EU894" s="29" t="s">
        <v>1909</v>
      </c>
      <c r="EV894" s="30" t="s">
        <v>1910</v>
      </c>
      <c r="EW894" s="32"/>
      <c r="EX894" s="32"/>
      <c r="EY894" s="32"/>
      <c r="EZ894" s="32"/>
      <c r="FA894" s="32"/>
    </row>
    <row r="895" spans="151:157">
      <c r="EU895" s="29" t="s">
        <v>1911</v>
      </c>
      <c r="EV895" s="30" t="s">
        <v>1912</v>
      </c>
      <c r="EW895" s="32"/>
      <c r="EX895" s="32"/>
      <c r="EY895" s="32"/>
      <c r="EZ895" s="32"/>
      <c r="FA895" s="32"/>
    </row>
    <row r="896" spans="151:157">
      <c r="EU896" s="29" t="s">
        <v>1913</v>
      </c>
      <c r="EV896" s="30" t="s">
        <v>1914</v>
      </c>
      <c r="EW896" s="32"/>
      <c r="EX896" s="32"/>
      <c r="EY896" s="32"/>
      <c r="EZ896" s="32"/>
      <c r="FA896" s="32"/>
    </row>
    <row r="897" spans="151:157">
      <c r="EU897" s="29" t="s">
        <v>1915</v>
      </c>
      <c r="EV897" s="30" t="s">
        <v>1916</v>
      </c>
      <c r="EW897" s="32"/>
      <c r="EX897" s="32"/>
      <c r="EY897" s="32"/>
      <c r="EZ897" s="32"/>
      <c r="FA897" s="32"/>
    </row>
    <row r="898" spans="151:157">
      <c r="EU898" s="29" t="s">
        <v>1917</v>
      </c>
      <c r="EV898" s="30" t="s">
        <v>1918</v>
      </c>
      <c r="EW898" s="32"/>
      <c r="EX898" s="32"/>
      <c r="EY898" s="32"/>
      <c r="EZ898" s="32"/>
      <c r="FA898" s="32"/>
    </row>
    <row r="899" spans="151:157">
      <c r="EU899" s="29" t="s">
        <v>1919</v>
      </c>
      <c r="EV899" s="30" t="s">
        <v>1920</v>
      </c>
      <c r="EW899" s="32"/>
      <c r="EX899" s="32"/>
      <c r="EY899" s="32"/>
      <c r="EZ899" s="32"/>
      <c r="FA899" s="32"/>
    </row>
    <row r="900" spans="151:157">
      <c r="EU900" s="29" t="s">
        <v>1921</v>
      </c>
      <c r="EV900" s="30" t="s">
        <v>1922</v>
      </c>
      <c r="EW900" s="32"/>
      <c r="EX900" s="32"/>
      <c r="EY900" s="32"/>
      <c r="EZ900" s="32"/>
      <c r="FA900" s="32"/>
    </row>
    <row r="901" spans="151:157">
      <c r="EU901" s="29" t="s">
        <v>1923</v>
      </c>
      <c r="EV901" s="30" t="s">
        <v>1924</v>
      </c>
      <c r="EW901" s="32"/>
      <c r="EX901" s="32"/>
      <c r="EY901" s="32"/>
      <c r="EZ901" s="32"/>
      <c r="FA901" s="32"/>
    </row>
    <row r="902" spans="151:157">
      <c r="EU902" s="29" t="s">
        <v>1925</v>
      </c>
      <c r="EV902" s="30" t="s">
        <v>1926</v>
      </c>
      <c r="EW902" s="32"/>
      <c r="EX902" s="32"/>
      <c r="EY902" s="32"/>
      <c r="EZ902" s="32"/>
      <c r="FA902" s="32"/>
    </row>
    <row r="903" spans="151:157">
      <c r="EU903" s="29" t="s">
        <v>1927</v>
      </c>
      <c r="EV903" s="30" t="s">
        <v>1928</v>
      </c>
      <c r="EW903" s="32"/>
      <c r="EX903" s="32"/>
      <c r="EY903" s="32"/>
      <c r="EZ903" s="32"/>
      <c r="FA903" s="32"/>
    </row>
    <row r="904" spans="151:157">
      <c r="EU904" s="29" t="s">
        <v>1929</v>
      </c>
      <c r="EV904" s="30" t="s">
        <v>1930</v>
      </c>
      <c r="EW904" s="32"/>
      <c r="EX904" s="32"/>
      <c r="EY904" s="32"/>
      <c r="EZ904" s="32"/>
      <c r="FA904" s="32"/>
    </row>
    <row r="905" spans="151:157">
      <c r="EU905" s="29" t="s">
        <v>1931</v>
      </c>
      <c r="EV905" s="30" t="s">
        <v>1932</v>
      </c>
      <c r="EW905" s="32"/>
      <c r="EX905" s="32"/>
      <c r="EY905" s="32"/>
      <c r="EZ905" s="32"/>
      <c r="FA905" s="32"/>
    </row>
    <row r="906" spans="151:157">
      <c r="EU906" s="29" t="s">
        <v>1933</v>
      </c>
      <c r="EV906" s="30" t="s">
        <v>1934</v>
      </c>
      <c r="EW906" s="32"/>
      <c r="EX906" s="32"/>
      <c r="EY906" s="32"/>
      <c r="EZ906" s="32"/>
      <c r="FA906" s="32"/>
    </row>
    <row r="907" spans="151:157">
      <c r="EU907" s="29" t="s">
        <v>1935</v>
      </c>
      <c r="EV907" s="30" t="s">
        <v>1936</v>
      </c>
      <c r="EW907" s="32"/>
      <c r="EX907" s="32"/>
      <c r="EY907" s="32"/>
      <c r="EZ907" s="32"/>
      <c r="FA907" s="32"/>
    </row>
    <row r="908" spans="151:157">
      <c r="EU908" s="29" t="s">
        <v>1937</v>
      </c>
      <c r="EV908" s="30" t="s">
        <v>1938</v>
      </c>
      <c r="EW908" s="32"/>
      <c r="EX908" s="32"/>
      <c r="EY908" s="32"/>
      <c r="EZ908" s="32"/>
      <c r="FA908" s="32"/>
    </row>
    <row r="909" spans="151:157">
      <c r="EU909" s="29" t="s">
        <v>1939</v>
      </c>
      <c r="EV909" s="30" t="s">
        <v>1940</v>
      </c>
      <c r="EW909" s="32"/>
      <c r="EX909" s="32"/>
      <c r="EY909" s="32"/>
      <c r="EZ909" s="32"/>
      <c r="FA909" s="32"/>
    </row>
    <row r="910" spans="151:157">
      <c r="EU910" s="29" t="s">
        <v>1941</v>
      </c>
      <c r="EV910" s="30" t="s">
        <v>1942</v>
      </c>
      <c r="EW910" s="32"/>
      <c r="EX910" s="32"/>
      <c r="EY910" s="32"/>
      <c r="EZ910" s="32"/>
      <c r="FA910" s="32"/>
    </row>
    <row r="911" spans="151:157">
      <c r="EU911" s="29" t="s">
        <v>1943</v>
      </c>
      <c r="EV911" s="30" t="s">
        <v>1944</v>
      </c>
      <c r="EW911" s="32"/>
      <c r="EX911" s="32"/>
      <c r="EY911" s="32"/>
      <c r="EZ911" s="32"/>
      <c r="FA911" s="32"/>
    </row>
    <row r="912" spans="151:157">
      <c r="EU912" s="29" t="s">
        <v>1945</v>
      </c>
      <c r="EV912" s="30" t="s">
        <v>1946</v>
      </c>
      <c r="EW912" s="32"/>
      <c r="EX912" s="32"/>
      <c r="EY912" s="32"/>
      <c r="EZ912" s="32"/>
      <c r="FA912" s="32"/>
    </row>
    <row r="913" spans="151:157">
      <c r="EU913" s="29" t="s">
        <v>1947</v>
      </c>
      <c r="EV913" s="30" t="s">
        <v>1948</v>
      </c>
      <c r="EW913" s="32"/>
      <c r="EX913" s="32"/>
      <c r="EY913" s="32"/>
      <c r="EZ913" s="32"/>
      <c r="FA913" s="32"/>
    </row>
    <row r="914" spans="151:157">
      <c r="EU914" s="29" t="s">
        <v>1949</v>
      </c>
      <c r="EV914" s="30" t="s">
        <v>1950</v>
      </c>
      <c r="EW914" s="32"/>
      <c r="EX914" s="32"/>
      <c r="EY914" s="32"/>
      <c r="EZ914" s="32"/>
      <c r="FA914" s="32"/>
    </row>
    <row r="915" spans="151:157">
      <c r="EU915" s="29" t="s">
        <v>1951</v>
      </c>
      <c r="EV915" s="30" t="s">
        <v>248</v>
      </c>
      <c r="EW915" s="32"/>
      <c r="EX915" s="32"/>
      <c r="EY915" s="32"/>
      <c r="EZ915" s="32"/>
      <c r="FA915" s="32"/>
    </row>
    <row r="916" spans="151:157">
      <c r="EU916" s="29" t="s">
        <v>1952</v>
      </c>
      <c r="EV916" s="30" t="s">
        <v>1953</v>
      </c>
      <c r="EW916" s="32"/>
      <c r="EX916" s="32"/>
      <c r="EY916" s="32"/>
      <c r="EZ916" s="32"/>
      <c r="FA916" s="32"/>
    </row>
    <row r="917" spans="151:157">
      <c r="EU917" s="29" t="s">
        <v>1954</v>
      </c>
      <c r="EV917" s="30" t="s">
        <v>1955</v>
      </c>
      <c r="EW917" s="32"/>
      <c r="EX917" s="32"/>
      <c r="EY917" s="32"/>
      <c r="EZ917" s="32"/>
      <c r="FA917" s="32"/>
    </row>
    <row r="918" spans="151:157">
      <c r="EU918" s="29" t="s">
        <v>1956</v>
      </c>
      <c r="EV918" s="30" t="s">
        <v>1957</v>
      </c>
      <c r="EW918" s="32"/>
      <c r="EX918" s="32"/>
      <c r="EY918" s="32"/>
      <c r="EZ918" s="32"/>
      <c r="FA918" s="32"/>
    </row>
    <row r="919" spans="151:157">
      <c r="EU919" s="29" t="s">
        <v>1958</v>
      </c>
      <c r="EV919" s="30" t="s">
        <v>1959</v>
      </c>
      <c r="EW919" s="32"/>
      <c r="EX919" s="32"/>
      <c r="EY919" s="32"/>
      <c r="EZ919" s="32"/>
      <c r="FA919" s="32"/>
    </row>
    <row r="920" spans="151:157">
      <c r="EU920" s="29" t="s">
        <v>1960</v>
      </c>
      <c r="EV920" s="30" t="s">
        <v>1961</v>
      </c>
      <c r="EW920" s="32"/>
      <c r="EX920" s="32"/>
      <c r="EY920" s="32"/>
      <c r="EZ920" s="32"/>
      <c r="FA920" s="32"/>
    </row>
    <row r="921" spans="151:157">
      <c r="EU921" s="29" t="s">
        <v>1962</v>
      </c>
      <c r="EV921" s="30" t="s">
        <v>1160</v>
      </c>
      <c r="EW921" s="32"/>
      <c r="EX921" s="32"/>
      <c r="EY921" s="32"/>
      <c r="EZ921" s="32"/>
      <c r="FA921" s="32"/>
    </row>
    <row r="922" spans="151:157">
      <c r="EU922" s="29" t="s">
        <v>1963</v>
      </c>
      <c r="EV922" s="30" t="s">
        <v>1964</v>
      </c>
      <c r="EW922" s="32"/>
      <c r="EX922" s="32"/>
      <c r="EY922" s="32"/>
      <c r="EZ922" s="32"/>
      <c r="FA922" s="32"/>
    </row>
    <row r="923" spans="151:157">
      <c r="EU923" s="29" t="s">
        <v>1965</v>
      </c>
      <c r="EV923" s="30" t="s">
        <v>1966</v>
      </c>
      <c r="EW923" s="32"/>
      <c r="EX923" s="32"/>
      <c r="EY923" s="32"/>
      <c r="EZ923" s="32"/>
      <c r="FA923" s="32"/>
    </row>
    <row r="924" spans="151:157">
      <c r="EU924" s="29" t="s">
        <v>1967</v>
      </c>
      <c r="EV924" s="30" t="s">
        <v>1968</v>
      </c>
      <c r="EW924" s="32"/>
      <c r="EX924" s="32"/>
      <c r="EY924" s="32"/>
      <c r="EZ924" s="32"/>
      <c r="FA924" s="32"/>
    </row>
    <row r="925" spans="151:157">
      <c r="EU925" s="29" t="s">
        <v>1969</v>
      </c>
      <c r="EV925" s="30" t="s">
        <v>1970</v>
      </c>
      <c r="EW925" s="32"/>
      <c r="EX925" s="32"/>
      <c r="EY925" s="32"/>
      <c r="EZ925" s="32"/>
      <c r="FA925" s="32"/>
    </row>
    <row r="926" spans="151:157">
      <c r="EU926" s="29" t="s">
        <v>1971</v>
      </c>
      <c r="EV926" s="30" t="s">
        <v>1972</v>
      </c>
      <c r="EW926" s="32"/>
      <c r="EX926" s="32"/>
      <c r="EY926" s="32"/>
      <c r="EZ926" s="32"/>
      <c r="FA926" s="32"/>
    </row>
    <row r="927" spans="151:157">
      <c r="EU927" s="29" t="s">
        <v>1973</v>
      </c>
      <c r="EV927" s="30" t="s">
        <v>1974</v>
      </c>
      <c r="EW927" s="32"/>
      <c r="EX927" s="32"/>
      <c r="EY927" s="32"/>
      <c r="EZ927" s="32"/>
      <c r="FA927" s="32"/>
    </row>
    <row r="928" spans="151:157">
      <c r="EU928" s="29" t="s">
        <v>1975</v>
      </c>
      <c r="EV928" s="30" t="s">
        <v>1976</v>
      </c>
      <c r="EW928" s="32"/>
      <c r="EX928" s="32"/>
      <c r="EY928" s="32"/>
      <c r="EZ928" s="32"/>
      <c r="FA928" s="32"/>
    </row>
    <row r="929" spans="151:157">
      <c r="EU929" s="29" t="s">
        <v>1977</v>
      </c>
      <c r="EV929" s="30" t="s">
        <v>1978</v>
      </c>
      <c r="EW929" s="32"/>
      <c r="EX929" s="32"/>
      <c r="EY929" s="32"/>
      <c r="EZ929" s="32"/>
      <c r="FA929" s="32"/>
    </row>
    <row r="930" spans="151:157">
      <c r="EU930" s="29" t="s">
        <v>1979</v>
      </c>
      <c r="EV930" s="30" t="s">
        <v>1980</v>
      </c>
      <c r="EW930" s="32"/>
      <c r="EX930" s="32"/>
      <c r="EY930" s="32"/>
      <c r="EZ930" s="32"/>
      <c r="FA930" s="32"/>
    </row>
    <row r="931" spans="151:157">
      <c r="EU931" s="29" t="s">
        <v>1981</v>
      </c>
      <c r="EV931" s="30" t="s">
        <v>1982</v>
      </c>
      <c r="EW931" s="32"/>
      <c r="EX931" s="32"/>
      <c r="EY931" s="32"/>
      <c r="EZ931" s="32"/>
      <c r="FA931" s="32"/>
    </row>
    <row r="932" spans="151:157">
      <c r="EU932" s="29" t="s">
        <v>1983</v>
      </c>
      <c r="EV932" s="30" t="s">
        <v>418</v>
      </c>
      <c r="EW932" s="32"/>
      <c r="EX932" s="32"/>
      <c r="EY932" s="32"/>
      <c r="EZ932" s="32"/>
      <c r="FA932" s="32"/>
    </row>
    <row r="933" spans="151:157">
      <c r="EU933" s="29" t="s">
        <v>1984</v>
      </c>
      <c r="EV933" s="30" t="s">
        <v>1985</v>
      </c>
      <c r="EW933" s="32"/>
      <c r="EX933" s="32"/>
      <c r="EY933" s="32"/>
      <c r="EZ933" s="32"/>
      <c r="FA933" s="32"/>
    </row>
    <row r="934" spans="151:157">
      <c r="EU934" s="29" t="s">
        <v>1986</v>
      </c>
      <c r="EV934" s="30" t="s">
        <v>1987</v>
      </c>
      <c r="EW934" s="32"/>
      <c r="EX934" s="32"/>
      <c r="EY934" s="32"/>
      <c r="EZ934" s="32"/>
      <c r="FA934" s="32"/>
    </row>
    <row r="935" spans="151:157">
      <c r="EU935" s="29" t="s">
        <v>1988</v>
      </c>
      <c r="EV935" s="30" t="s">
        <v>1989</v>
      </c>
      <c r="EW935" s="32"/>
      <c r="EX935" s="32"/>
      <c r="EY935" s="32"/>
      <c r="EZ935" s="32"/>
      <c r="FA935" s="32"/>
    </row>
    <row r="936" spans="151:157">
      <c r="EU936" s="29" t="s">
        <v>1990</v>
      </c>
      <c r="EV936" s="30" t="s">
        <v>1991</v>
      </c>
      <c r="EW936" s="32"/>
      <c r="EX936" s="32"/>
      <c r="EY936" s="32"/>
      <c r="EZ936" s="32"/>
      <c r="FA936" s="32"/>
    </row>
    <row r="937" spans="151:157">
      <c r="EU937" s="29" t="s">
        <v>1992</v>
      </c>
      <c r="EV937" s="30" t="s">
        <v>1993</v>
      </c>
      <c r="EW937" s="32"/>
      <c r="EX937" s="32"/>
      <c r="EY937" s="32"/>
      <c r="EZ937" s="32"/>
      <c r="FA937" s="32"/>
    </row>
    <row r="938" spans="151:157">
      <c r="EU938" s="29" t="s">
        <v>1994</v>
      </c>
      <c r="EV938" s="30" t="s">
        <v>1995</v>
      </c>
      <c r="EW938" s="32"/>
      <c r="EX938" s="32"/>
      <c r="EY938" s="32"/>
      <c r="EZ938" s="32"/>
      <c r="FA938" s="32"/>
    </row>
    <row r="939" spans="151:157">
      <c r="EU939" s="29" t="s">
        <v>1996</v>
      </c>
      <c r="EV939" s="30" t="s">
        <v>1997</v>
      </c>
      <c r="EW939" s="32"/>
      <c r="EX939" s="32"/>
      <c r="EY939" s="32"/>
      <c r="EZ939" s="32"/>
      <c r="FA939" s="32"/>
    </row>
    <row r="940" spans="151:157">
      <c r="EU940" s="29" t="s">
        <v>1998</v>
      </c>
      <c r="EV940" s="30" t="s">
        <v>1999</v>
      </c>
      <c r="EW940" s="32"/>
      <c r="EX940" s="32"/>
      <c r="EY940" s="32"/>
      <c r="EZ940" s="32"/>
      <c r="FA940" s="32"/>
    </row>
    <row r="941" spans="151:157">
      <c r="EU941" s="29" t="s">
        <v>2000</v>
      </c>
      <c r="EV941" s="30" t="s">
        <v>2001</v>
      </c>
      <c r="EW941" s="32"/>
      <c r="EX941" s="32"/>
      <c r="EY941" s="32"/>
      <c r="EZ941" s="32"/>
      <c r="FA941" s="32"/>
    </row>
    <row r="942" spans="151:157">
      <c r="EU942" s="29" t="s">
        <v>2002</v>
      </c>
      <c r="EV942" s="30" t="s">
        <v>2003</v>
      </c>
      <c r="EW942" s="32"/>
      <c r="EX942" s="32"/>
      <c r="EY942" s="32"/>
      <c r="EZ942" s="32"/>
      <c r="FA942" s="32"/>
    </row>
    <row r="943" spans="151:157">
      <c r="EU943" s="29" t="s">
        <v>2004</v>
      </c>
      <c r="EV943" s="30" t="s">
        <v>2005</v>
      </c>
      <c r="EW943" s="32"/>
      <c r="EX943" s="32"/>
      <c r="EY943" s="32"/>
      <c r="EZ943" s="32"/>
      <c r="FA943" s="32"/>
    </row>
    <row r="944" spans="151:157">
      <c r="EU944" s="29" t="s">
        <v>2006</v>
      </c>
      <c r="EV944" s="30" t="s">
        <v>2007</v>
      </c>
      <c r="EW944" s="32"/>
      <c r="EX944" s="32"/>
      <c r="EY944" s="32"/>
      <c r="EZ944" s="32"/>
      <c r="FA944" s="32"/>
    </row>
    <row r="945" spans="151:157">
      <c r="EU945" s="29" t="s">
        <v>2008</v>
      </c>
      <c r="EV945" s="30" t="s">
        <v>2009</v>
      </c>
      <c r="EW945" s="32"/>
      <c r="EX945" s="32"/>
      <c r="EY945" s="32"/>
      <c r="EZ945" s="32"/>
      <c r="FA945" s="32"/>
    </row>
    <row r="946" spans="151:157">
      <c r="EU946" s="29" t="s">
        <v>2010</v>
      </c>
      <c r="EV946" s="30" t="s">
        <v>2011</v>
      </c>
      <c r="EW946" s="32"/>
      <c r="EX946" s="32"/>
      <c r="EY946" s="32"/>
      <c r="EZ946" s="32"/>
      <c r="FA946" s="32"/>
    </row>
    <row r="947" spans="151:157">
      <c r="EU947" s="29" t="s">
        <v>2012</v>
      </c>
      <c r="EV947" s="30" t="s">
        <v>1470</v>
      </c>
      <c r="EW947" s="32"/>
      <c r="EX947" s="32"/>
      <c r="EY947" s="32"/>
      <c r="EZ947" s="32"/>
      <c r="FA947" s="32"/>
    </row>
    <row r="948" spans="151:157">
      <c r="EU948" s="29" t="s">
        <v>2013</v>
      </c>
      <c r="EV948" s="30" t="s">
        <v>2014</v>
      </c>
      <c r="EW948" s="32"/>
      <c r="EX948" s="32"/>
      <c r="EY948" s="32"/>
      <c r="EZ948" s="32"/>
      <c r="FA948" s="32"/>
    </row>
    <row r="949" spans="151:157">
      <c r="EU949" s="29" t="s">
        <v>2015</v>
      </c>
      <c r="EV949" s="30" t="s">
        <v>2016</v>
      </c>
      <c r="EW949" s="32"/>
      <c r="EX949" s="32"/>
      <c r="EY949" s="32"/>
      <c r="EZ949" s="32"/>
      <c r="FA949" s="32"/>
    </row>
    <row r="950" spans="151:157">
      <c r="EU950" s="29" t="s">
        <v>2017</v>
      </c>
      <c r="EV950" s="30" t="s">
        <v>2018</v>
      </c>
      <c r="EW950" s="32"/>
      <c r="EX950" s="32"/>
      <c r="EY950" s="32"/>
      <c r="EZ950" s="32"/>
      <c r="FA950" s="32"/>
    </row>
    <row r="951" spans="151:157">
      <c r="EU951" s="29" t="s">
        <v>2019</v>
      </c>
      <c r="EV951" s="30" t="s">
        <v>2020</v>
      </c>
      <c r="EW951" s="32"/>
      <c r="EX951" s="32"/>
      <c r="EY951" s="32"/>
      <c r="EZ951" s="32"/>
      <c r="FA951" s="32"/>
    </row>
    <row r="952" spans="151:157">
      <c r="EU952" s="29" t="s">
        <v>2021</v>
      </c>
      <c r="EV952" s="30" t="s">
        <v>2022</v>
      </c>
      <c r="EW952" s="32"/>
      <c r="EX952" s="32"/>
      <c r="EY952" s="32"/>
      <c r="EZ952" s="32"/>
      <c r="FA952" s="32"/>
    </row>
    <row r="953" spans="151:157">
      <c r="EU953" s="29" t="s">
        <v>2023</v>
      </c>
      <c r="EV953" s="30" t="s">
        <v>2024</v>
      </c>
      <c r="EW953" s="32"/>
      <c r="EX953" s="32"/>
      <c r="EY953" s="32"/>
      <c r="EZ953" s="32"/>
      <c r="FA953" s="32"/>
    </row>
    <row r="954" spans="151:157">
      <c r="EU954" s="29" t="s">
        <v>2025</v>
      </c>
      <c r="EV954" s="30" t="s">
        <v>2026</v>
      </c>
      <c r="EW954" s="32"/>
      <c r="EX954" s="32"/>
      <c r="EY954" s="32"/>
      <c r="EZ954" s="32"/>
      <c r="FA954" s="32"/>
    </row>
    <row r="955" spans="151:157">
      <c r="EU955" s="29" t="s">
        <v>2027</v>
      </c>
      <c r="EV955" s="30" t="s">
        <v>2028</v>
      </c>
      <c r="EW955" s="32"/>
      <c r="EX955" s="32"/>
      <c r="EY955" s="32"/>
      <c r="EZ955" s="32"/>
      <c r="FA955" s="32"/>
    </row>
    <row r="956" spans="151:157">
      <c r="EU956" s="29" t="s">
        <v>2029</v>
      </c>
      <c r="EV956" s="30" t="s">
        <v>2030</v>
      </c>
      <c r="EW956" s="32"/>
      <c r="EX956" s="32"/>
      <c r="EY956" s="32"/>
      <c r="EZ956" s="32"/>
      <c r="FA956" s="32"/>
    </row>
    <row r="957" spans="151:157">
      <c r="EU957" s="29" t="s">
        <v>2031</v>
      </c>
      <c r="EV957" s="30" t="s">
        <v>2032</v>
      </c>
      <c r="EW957" s="32"/>
      <c r="EX957" s="32"/>
      <c r="EY957" s="32"/>
      <c r="EZ957" s="32"/>
      <c r="FA957" s="32"/>
    </row>
    <row r="958" spans="151:157">
      <c r="EU958" s="29" t="s">
        <v>2033</v>
      </c>
      <c r="EV958" s="30" t="s">
        <v>2034</v>
      </c>
      <c r="EW958" s="32"/>
      <c r="EX958" s="32"/>
      <c r="EY958" s="32"/>
      <c r="EZ958" s="32"/>
      <c r="FA958" s="32"/>
    </row>
    <row r="959" spans="151:157">
      <c r="EU959" s="29" t="s">
        <v>2035</v>
      </c>
      <c r="EV959" s="30" t="s">
        <v>2036</v>
      </c>
      <c r="EW959" s="32"/>
      <c r="EX959" s="32"/>
      <c r="EY959" s="32"/>
      <c r="EZ959" s="32"/>
      <c r="FA959" s="32"/>
    </row>
    <row r="960" spans="151:157">
      <c r="EU960" s="29" t="s">
        <v>2037</v>
      </c>
      <c r="EV960" s="30" t="s">
        <v>2038</v>
      </c>
      <c r="EW960" s="32"/>
      <c r="EX960" s="32"/>
      <c r="EY960" s="32"/>
      <c r="EZ960" s="32"/>
      <c r="FA960" s="32"/>
    </row>
    <row r="961" spans="151:157">
      <c r="EU961" s="29" t="s">
        <v>2039</v>
      </c>
      <c r="EV961" s="30" t="s">
        <v>2040</v>
      </c>
      <c r="EW961" s="32"/>
      <c r="EX961" s="32"/>
      <c r="EY961" s="32"/>
      <c r="EZ961" s="32"/>
      <c r="FA961" s="32"/>
    </row>
    <row r="962" spans="151:157">
      <c r="EU962" s="29" t="s">
        <v>2041</v>
      </c>
      <c r="EV962" s="30" t="s">
        <v>2042</v>
      </c>
      <c r="EW962" s="32"/>
      <c r="EX962" s="32"/>
      <c r="EY962" s="32"/>
      <c r="EZ962" s="32"/>
      <c r="FA962" s="32"/>
    </row>
    <row r="963" spans="151:157">
      <c r="EU963" s="29" t="s">
        <v>2043</v>
      </c>
      <c r="EV963" s="30" t="s">
        <v>2044</v>
      </c>
      <c r="EW963" s="32"/>
      <c r="EX963" s="32"/>
      <c r="EY963" s="32"/>
      <c r="EZ963" s="32"/>
      <c r="FA963" s="32"/>
    </row>
    <row r="964" spans="151:157">
      <c r="EU964" s="29" t="s">
        <v>2045</v>
      </c>
      <c r="EV964" s="30" t="s">
        <v>2046</v>
      </c>
      <c r="EW964" s="32"/>
      <c r="EX964" s="32"/>
      <c r="EY964" s="32"/>
      <c r="EZ964" s="32"/>
      <c r="FA964" s="32"/>
    </row>
    <row r="965" spans="151:157">
      <c r="EU965" s="29" t="s">
        <v>2047</v>
      </c>
      <c r="EV965" s="30" t="s">
        <v>2048</v>
      </c>
      <c r="EW965" s="32"/>
      <c r="EX965" s="32"/>
      <c r="EY965" s="32"/>
      <c r="EZ965" s="32"/>
      <c r="FA965" s="32"/>
    </row>
    <row r="966" spans="151:157">
      <c r="EU966" s="29" t="s">
        <v>2049</v>
      </c>
      <c r="EV966" s="30" t="s">
        <v>2050</v>
      </c>
      <c r="EW966" s="32"/>
      <c r="EX966" s="32"/>
      <c r="EY966" s="32"/>
      <c r="EZ966" s="32"/>
      <c r="FA966" s="32"/>
    </row>
    <row r="967" spans="151:157">
      <c r="EU967" s="29" t="s">
        <v>2051</v>
      </c>
      <c r="EV967" s="30" t="s">
        <v>2052</v>
      </c>
      <c r="EW967" s="32"/>
      <c r="EX967" s="32"/>
      <c r="EY967" s="32"/>
      <c r="EZ967" s="32"/>
      <c r="FA967" s="32"/>
    </row>
    <row r="968" spans="151:157">
      <c r="EU968" s="29" t="s">
        <v>2053</v>
      </c>
      <c r="EV968" s="30" t="s">
        <v>2054</v>
      </c>
      <c r="EW968" s="32"/>
      <c r="EX968" s="32"/>
      <c r="EY968" s="32"/>
      <c r="EZ968" s="32"/>
      <c r="FA968" s="32"/>
    </row>
    <row r="969" spans="151:157">
      <c r="EU969" s="29" t="s">
        <v>2055</v>
      </c>
      <c r="EV969" s="30" t="s">
        <v>2056</v>
      </c>
      <c r="EW969" s="32"/>
      <c r="EX969" s="32"/>
      <c r="EY969" s="32"/>
      <c r="EZ969" s="32"/>
      <c r="FA969" s="32"/>
    </row>
    <row r="970" spans="151:157">
      <c r="EU970" s="29" t="s">
        <v>2057</v>
      </c>
      <c r="EV970" s="30" t="s">
        <v>2058</v>
      </c>
      <c r="EW970" s="32"/>
      <c r="EX970" s="32"/>
      <c r="EY970" s="32"/>
      <c r="EZ970" s="32"/>
      <c r="FA970" s="32"/>
    </row>
    <row r="971" spans="151:157">
      <c r="EU971" s="29" t="s">
        <v>2059</v>
      </c>
      <c r="EV971" s="30" t="s">
        <v>2060</v>
      </c>
      <c r="EW971" s="32"/>
      <c r="EX971" s="32"/>
      <c r="EY971" s="32"/>
      <c r="EZ971" s="32"/>
      <c r="FA971" s="32"/>
    </row>
    <row r="972" spans="151:157">
      <c r="EU972" s="29" t="s">
        <v>2061</v>
      </c>
      <c r="EV972" s="30" t="s">
        <v>2062</v>
      </c>
      <c r="EW972" s="32"/>
      <c r="EX972" s="32"/>
      <c r="EY972" s="32"/>
      <c r="EZ972" s="32"/>
      <c r="FA972" s="32"/>
    </row>
    <row r="973" spans="151:157">
      <c r="EU973" s="29" t="s">
        <v>2063</v>
      </c>
      <c r="EV973" s="30" t="s">
        <v>2064</v>
      </c>
      <c r="EW973" s="32"/>
      <c r="EX973" s="32"/>
      <c r="EY973" s="32"/>
      <c r="EZ973" s="32"/>
      <c r="FA973" s="32"/>
    </row>
    <row r="974" spans="151:157">
      <c r="EU974" s="29" t="s">
        <v>2065</v>
      </c>
      <c r="EV974" s="30" t="s">
        <v>2066</v>
      </c>
      <c r="EW974" s="32"/>
      <c r="EX974" s="32"/>
      <c r="EY974" s="32"/>
      <c r="EZ974" s="32"/>
      <c r="FA974" s="32"/>
    </row>
    <row r="975" spans="151:157">
      <c r="EU975" s="29" t="s">
        <v>2067</v>
      </c>
      <c r="EV975" s="30" t="s">
        <v>2068</v>
      </c>
      <c r="EW975" s="32"/>
      <c r="EX975" s="32"/>
      <c r="EY975" s="32"/>
      <c r="EZ975" s="32"/>
      <c r="FA975" s="32"/>
    </row>
    <row r="976" spans="151:157">
      <c r="EU976" s="29" t="s">
        <v>2069</v>
      </c>
      <c r="EV976" s="30" t="s">
        <v>2070</v>
      </c>
      <c r="EW976" s="32"/>
      <c r="EX976" s="32"/>
      <c r="EY976" s="32"/>
      <c r="EZ976" s="32"/>
      <c r="FA976" s="32"/>
    </row>
    <row r="977" spans="151:157">
      <c r="EU977" s="29" t="s">
        <v>2071</v>
      </c>
      <c r="EV977" s="30" t="s">
        <v>2072</v>
      </c>
      <c r="EW977" s="32"/>
      <c r="EX977" s="32"/>
      <c r="EY977" s="32"/>
      <c r="EZ977" s="32"/>
      <c r="FA977" s="32"/>
    </row>
    <row r="978" spans="151:157">
      <c r="EU978" s="29" t="s">
        <v>2073</v>
      </c>
      <c r="EV978" s="30" t="s">
        <v>2074</v>
      </c>
      <c r="EW978" s="32"/>
      <c r="EX978" s="32"/>
      <c r="EY978" s="32"/>
      <c r="EZ978" s="32"/>
      <c r="FA978" s="32"/>
    </row>
    <row r="979" spans="151:157">
      <c r="EU979" s="29" t="s">
        <v>2075</v>
      </c>
      <c r="EV979" s="30" t="s">
        <v>2076</v>
      </c>
      <c r="EW979" s="32"/>
      <c r="EX979" s="32"/>
      <c r="EY979" s="32"/>
      <c r="EZ979" s="32"/>
      <c r="FA979" s="32"/>
    </row>
    <row r="980" spans="151:157">
      <c r="EU980" s="29" t="s">
        <v>2077</v>
      </c>
      <c r="EV980" s="30" t="s">
        <v>2078</v>
      </c>
      <c r="EW980" s="32"/>
      <c r="EX980" s="32"/>
      <c r="EY980" s="32"/>
      <c r="EZ980" s="32"/>
      <c r="FA980" s="32"/>
    </row>
    <row r="981" spans="151:157">
      <c r="EU981" s="29" t="s">
        <v>2079</v>
      </c>
      <c r="EV981" s="30" t="s">
        <v>2080</v>
      </c>
      <c r="EW981" s="32"/>
      <c r="EX981" s="32"/>
      <c r="EY981" s="32"/>
      <c r="EZ981" s="32"/>
      <c r="FA981" s="32"/>
    </row>
    <row r="982" spans="151:157">
      <c r="EU982" s="29" t="s">
        <v>2081</v>
      </c>
      <c r="EV982" s="30" t="s">
        <v>2082</v>
      </c>
      <c r="EW982" s="32"/>
      <c r="EX982" s="32"/>
      <c r="EY982" s="32"/>
      <c r="EZ982" s="32"/>
      <c r="FA982" s="32"/>
    </row>
    <row r="983" spans="151:157">
      <c r="EU983" s="29" t="s">
        <v>2083</v>
      </c>
      <c r="EV983" s="30" t="s">
        <v>2084</v>
      </c>
      <c r="EW983" s="32"/>
      <c r="EX983" s="32"/>
      <c r="EY983" s="32"/>
      <c r="EZ983" s="32"/>
      <c r="FA983" s="32"/>
    </row>
    <row r="984" spans="151:157">
      <c r="EU984" s="29" t="s">
        <v>2085</v>
      </c>
      <c r="EV984" s="30" t="s">
        <v>2086</v>
      </c>
      <c r="EW984" s="32"/>
      <c r="EX984" s="32"/>
      <c r="EY984" s="32"/>
      <c r="EZ984" s="32"/>
      <c r="FA984" s="32"/>
    </row>
    <row r="985" spans="151:157">
      <c r="EU985" s="29" t="s">
        <v>2087</v>
      </c>
      <c r="EV985" s="30" t="s">
        <v>1479</v>
      </c>
      <c r="EW985" s="32"/>
      <c r="EX985" s="32"/>
      <c r="EY985" s="32"/>
      <c r="EZ985" s="32"/>
      <c r="FA985" s="32"/>
    </row>
    <row r="986" spans="151:157">
      <c r="EU986" s="29" t="s">
        <v>2088</v>
      </c>
      <c r="EV986" s="30" t="s">
        <v>2089</v>
      </c>
      <c r="EW986" s="32"/>
      <c r="EX986" s="32"/>
      <c r="EY986" s="32"/>
      <c r="EZ986" s="32"/>
      <c r="FA986" s="32"/>
    </row>
    <row r="987" spans="151:157">
      <c r="EU987" s="29" t="s">
        <v>2090</v>
      </c>
      <c r="EV987" s="30" t="s">
        <v>1324</v>
      </c>
      <c r="EW987" s="32"/>
      <c r="EX987" s="32"/>
      <c r="EY987" s="32"/>
      <c r="EZ987" s="32"/>
      <c r="FA987" s="32"/>
    </row>
    <row r="988" spans="151:157">
      <c r="EU988" s="29" t="s">
        <v>2091</v>
      </c>
      <c r="EV988" s="30" t="s">
        <v>2092</v>
      </c>
      <c r="EW988" s="32"/>
      <c r="EX988" s="32"/>
      <c r="EY988" s="32"/>
      <c r="EZ988" s="32"/>
      <c r="FA988" s="32"/>
    </row>
    <row r="989" spans="151:157">
      <c r="EU989" s="29" t="s">
        <v>2093</v>
      </c>
      <c r="EV989" s="30" t="s">
        <v>2094</v>
      </c>
      <c r="EW989" s="32"/>
      <c r="EX989" s="32"/>
      <c r="EY989" s="32"/>
      <c r="EZ989" s="32"/>
      <c r="FA989" s="32"/>
    </row>
    <row r="990" spans="151:157">
      <c r="EU990" s="29" t="s">
        <v>2095</v>
      </c>
      <c r="EV990" s="30" t="s">
        <v>2096</v>
      </c>
      <c r="EW990" s="32"/>
      <c r="EX990" s="32"/>
      <c r="EY990" s="32"/>
      <c r="EZ990" s="32"/>
      <c r="FA990" s="32"/>
    </row>
    <row r="991" spans="151:157">
      <c r="EU991" s="29" t="s">
        <v>2097</v>
      </c>
      <c r="EV991" s="30" t="s">
        <v>2098</v>
      </c>
      <c r="EW991" s="32"/>
      <c r="EX991" s="32"/>
      <c r="EY991" s="32"/>
      <c r="EZ991" s="32"/>
      <c r="FA991" s="32"/>
    </row>
    <row r="992" spans="151:157">
      <c r="EU992" s="29" t="s">
        <v>2099</v>
      </c>
      <c r="EV992" s="30" t="s">
        <v>2100</v>
      </c>
      <c r="EW992" s="32"/>
      <c r="EX992" s="32"/>
      <c r="EY992" s="32"/>
      <c r="EZ992" s="32"/>
      <c r="FA992" s="32"/>
    </row>
    <row r="993" spans="151:157">
      <c r="EU993" s="29" t="s">
        <v>2101</v>
      </c>
      <c r="EV993" s="30" t="s">
        <v>2102</v>
      </c>
      <c r="EW993" s="32"/>
      <c r="EX993" s="32"/>
      <c r="EY993" s="32"/>
      <c r="EZ993" s="32"/>
      <c r="FA993" s="32"/>
    </row>
    <row r="994" spans="151:157">
      <c r="EU994" s="29" t="s">
        <v>2103</v>
      </c>
      <c r="EV994" s="30" t="s">
        <v>2104</v>
      </c>
      <c r="EW994" s="32"/>
      <c r="EX994" s="32"/>
      <c r="EY994" s="32"/>
      <c r="EZ994" s="32"/>
      <c r="FA994" s="32"/>
    </row>
    <row r="995" spans="151:157">
      <c r="EU995" s="29" t="s">
        <v>2105</v>
      </c>
      <c r="EV995" s="30" t="s">
        <v>2106</v>
      </c>
      <c r="EW995" s="32"/>
      <c r="EX995" s="32"/>
      <c r="EY995" s="32"/>
      <c r="EZ995" s="32"/>
      <c r="FA995" s="32"/>
    </row>
    <row r="996" spans="151:157">
      <c r="EU996" s="29" t="s">
        <v>2107</v>
      </c>
      <c r="EV996" s="30" t="s">
        <v>2108</v>
      </c>
      <c r="EW996" s="32"/>
      <c r="EX996" s="32"/>
      <c r="EY996" s="32"/>
      <c r="EZ996" s="32"/>
      <c r="FA996" s="32"/>
    </row>
    <row r="997" spans="151:157">
      <c r="EU997" s="29" t="s">
        <v>2109</v>
      </c>
      <c r="EV997" s="30" t="s">
        <v>2110</v>
      </c>
      <c r="EW997" s="32"/>
      <c r="EX997" s="32"/>
      <c r="EY997" s="32"/>
      <c r="EZ997" s="32"/>
      <c r="FA997" s="32"/>
    </row>
    <row r="998" spans="151:157">
      <c r="EU998" s="29" t="s">
        <v>2111</v>
      </c>
      <c r="EV998" s="30" t="s">
        <v>2112</v>
      </c>
      <c r="EW998" s="32"/>
      <c r="EX998" s="32"/>
      <c r="EY998" s="32"/>
      <c r="EZ998" s="32"/>
      <c r="FA998" s="32"/>
    </row>
    <row r="999" spans="151:157">
      <c r="EU999" s="29" t="s">
        <v>2113</v>
      </c>
      <c r="EV999" s="30" t="s">
        <v>2114</v>
      </c>
      <c r="EW999" s="32"/>
      <c r="EX999" s="32"/>
      <c r="EY999" s="32"/>
      <c r="EZ999" s="32"/>
      <c r="FA999" s="32"/>
    </row>
    <row r="1000" spans="151:157">
      <c r="EU1000" s="29" t="s">
        <v>2115</v>
      </c>
      <c r="EV1000" s="30" t="s">
        <v>2116</v>
      </c>
      <c r="EW1000" s="32"/>
      <c r="EX1000" s="32"/>
      <c r="EY1000" s="32"/>
      <c r="EZ1000" s="32"/>
      <c r="FA1000" s="32"/>
    </row>
    <row r="1001" spans="151:157">
      <c r="EU1001" s="29" t="s">
        <v>2117</v>
      </c>
      <c r="EV1001" s="30" t="s">
        <v>2118</v>
      </c>
      <c r="EW1001" s="32"/>
      <c r="EX1001" s="32"/>
      <c r="EY1001" s="32"/>
      <c r="EZ1001" s="32"/>
      <c r="FA1001" s="32"/>
    </row>
    <row r="1002" spans="151:157">
      <c r="EU1002" s="29" t="s">
        <v>2119</v>
      </c>
      <c r="EV1002" s="30" t="s">
        <v>2120</v>
      </c>
      <c r="EW1002" s="32"/>
      <c r="EX1002" s="32"/>
      <c r="EY1002" s="32"/>
      <c r="EZ1002" s="32"/>
      <c r="FA1002" s="32"/>
    </row>
    <row r="1003" spans="151:157">
      <c r="EU1003" s="29" t="s">
        <v>2121</v>
      </c>
      <c r="EV1003" s="30" t="s">
        <v>2122</v>
      </c>
      <c r="EW1003" s="32"/>
      <c r="EX1003" s="32"/>
      <c r="EY1003" s="32"/>
      <c r="EZ1003" s="32"/>
      <c r="FA1003" s="32"/>
    </row>
    <row r="1004" spans="151:157">
      <c r="EU1004" s="29" t="s">
        <v>2123</v>
      </c>
      <c r="EV1004" s="30" t="s">
        <v>2124</v>
      </c>
      <c r="EW1004" s="32"/>
      <c r="EX1004" s="32"/>
      <c r="EY1004" s="32"/>
      <c r="EZ1004" s="32"/>
      <c r="FA1004" s="32"/>
    </row>
    <row r="1005" spans="151:157">
      <c r="EU1005" s="29" t="s">
        <v>2125</v>
      </c>
      <c r="EV1005" s="30" t="s">
        <v>2126</v>
      </c>
      <c r="EW1005" s="32"/>
      <c r="EX1005" s="32"/>
      <c r="EY1005" s="32"/>
      <c r="EZ1005" s="32"/>
      <c r="FA1005" s="32"/>
    </row>
    <row r="1006" spans="151:157">
      <c r="EU1006" s="29" t="s">
        <v>2127</v>
      </c>
      <c r="EV1006" s="30" t="s">
        <v>2128</v>
      </c>
      <c r="EW1006" s="32"/>
      <c r="EX1006" s="32"/>
      <c r="EY1006" s="32"/>
      <c r="EZ1006" s="32"/>
      <c r="FA1006" s="32"/>
    </row>
    <row r="1007" spans="151:157">
      <c r="EU1007" s="29" t="s">
        <v>2129</v>
      </c>
      <c r="EV1007" s="30" t="s">
        <v>2130</v>
      </c>
      <c r="EW1007" s="32"/>
      <c r="EX1007" s="32"/>
      <c r="EY1007" s="32"/>
      <c r="EZ1007" s="32"/>
      <c r="FA1007" s="32"/>
    </row>
    <row r="1008" spans="151:157">
      <c r="EU1008" s="29" t="s">
        <v>2131</v>
      </c>
      <c r="EV1008" s="30" t="s">
        <v>2132</v>
      </c>
      <c r="EW1008" s="32"/>
      <c r="EX1008" s="32"/>
      <c r="EY1008" s="32"/>
      <c r="EZ1008" s="32"/>
      <c r="FA1008" s="32"/>
    </row>
    <row r="1009" spans="151:157">
      <c r="EU1009" s="29" t="s">
        <v>2133</v>
      </c>
      <c r="EV1009" s="30" t="s">
        <v>2134</v>
      </c>
      <c r="EW1009" s="32"/>
      <c r="EX1009" s="32"/>
      <c r="EY1009" s="32"/>
      <c r="EZ1009" s="32"/>
      <c r="FA1009" s="32"/>
    </row>
    <row r="1010" spans="151:157">
      <c r="EU1010" s="29" t="s">
        <v>2135</v>
      </c>
      <c r="EV1010" s="30" t="s">
        <v>2136</v>
      </c>
      <c r="EW1010" s="32"/>
      <c r="EX1010" s="32"/>
      <c r="EY1010" s="32"/>
      <c r="EZ1010" s="32"/>
      <c r="FA1010" s="32"/>
    </row>
    <row r="1011" spans="151:157">
      <c r="EU1011" s="29" t="s">
        <v>2137</v>
      </c>
      <c r="EV1011" s="30" t="s">
        <v>2138</v>
      </c>
      <c r="EW1011" s="32"/>
      <c r="EX1011" s="32"/>
      <c r="EY1011" s="32"/>
      <c r="EZ1011" s="32"/>
      <c r="FA1011" s="32"/>
    </row>
    <row r="1012" spans="151:157">
      <c r="EU1012" s="29" t="s">
        <v>2139</v>
      </c>
      <c r="EV1012" s="30" t="s">
        <v>2140</v>
      </c>
      <c r="EW1012" s="32"/>
      <c r="EX1012" s="32"/>
      <c r="EY1012" s="32"/>
      <c r="EZ1012" s="32"/>
      <c r="FA1012" s="32"/>
    </row>
    <row r="1013" spans="151:157">
      <c r="EU1013" s="29" t="s">
        <v>2141</v>
      </c>
      <c r="EV1013" s="30" t="s">
        <v>2142</v>
      </c>
      <c r="EW1013" s="32"/>
      <c r="EX1013" s="32"/>
      <c r="EY1013" s="32"/>
      <c r="EZ1013" s="32"/>
      <c r="FA1013" s="32"/>
    </row>
    <row r="1014" spans="151:157">
      <c r="EU1014" s="29" t="s">
        <v>2143</v>
      </c>
      <c r="EV1014" s="30" t="s">
        <v>2144</v>
      </c>
      <c r="EW1014" s="32"/>
      <c r="EX1014" s="32"/>
      <c r="EY1014" s="32"/>
      <c r="EZ1014" s="32"/>
      <c r="FA1014" s="32"/>
    </row>
    <row r="1015" spans="151:157">
      <c r="EU1015" s="29" t="s">
        <v>2145</v>
      </c>
      <c r="EV1015" s="30" t="s">
        <v>2146</v>
      </c>
      <c r="EW1015" s="32"/>
      <c r="EX1015" s="32"/>
      <c r="EY1015" s="32"/>
      <c r="EZ1015" s="32"/>
      <c r="FA1015" s="32"/>
    </row>
    <row r="1016" spans="151:157">
      <c r="EU1016" s="29" t="s">
        <v>2147</v>
      </c>
      <c r="EV1016" s="30" t="s">
        <v>1912</v>
      </c>
      <c r="EW1016" s="32"/>
      <c r="EX1016" s="32"/>
      <c r="EY1016" s="32"/>
      <c r="EZ1016" s="32"/>
      <c r="FA1016" s="32"/>
    </row>
    <row r="1017" spans="151:157">
      <c r="EU1017" s="29" t="s">
        <v>2148</v>
      </c>
      <c r="EV1017" s="30" t="s">
        <v>2149</v>
      </c>
      <c r="EW1017" s="32"/>
      <c r="EX1017" s="32"/>
      <c r="EY1017" s="32"/>
      <c r="EZ1017" s="32"/>
      <c r="FA1017" s="32"/>
    </row>
    <row r="1018" spans="151:157">
      <c r="EU1018" s="29" t="s">
        <v>2150</v>
      </c>
      <c r="EV1018" s="30" t="s">
        <v>2151</v>
      </c>
      <c r="EW1018" s="32"/>
      <c r="EX1018" s="32"/>
      <c r="EY1018" s="32"/>
      <c r="EZ1018" s="32"/>
      <c r="FA1018" s="32"/>
    </row>
    <row r="1019" spans="151:157">
      <c r="EU1019" s="29" t="s">
        <v>2152</v>
      </c>
      <c r="EV1019" s="30" t="s">
        <v>2153</v>
      </c>
      <c r="EW1019" s="32"/>
      <c r="EX1019" s="32"/>
      <c r="EY1019" s="32"/>
      <c r="EZ1019" s="32"/>
      <c r="FA1019" s="32"/>
    </row>
    <row r="1020" spans="151:157">
      <c r="EU1020" s="29" t="s">
        <v>2154</v>
      </c>
      <c r="EV1020" s="30" t="s">
        <v>2155</v>
      </c>
      <c r="EW1020" s="32"/>
      <c r="EX1020" s="32"/>
      <c r="EY1020" s="32"/>
      <c r="EZ1020" s="32"/>
      <c r="FA1020" s="32"/>
    </row>
    <row r="1021" spans="151:157">
      <c r="EU1021" s="29" t="s">
        <v>2156</v>
      </c>
      <c r="EV1021" s="30" t="s">
        <v>2157</v>
      </c>
      <c r="EW1021" s="32"/>
      <c r="EX1021" s="32"/>
      <c r="EY1021" s="32"/>
      <c r="EZ1021" s="32"/>
      <c r="FA1021" s="32"/>
    </row>
    <row r="1022" spans="151:157">
      <c r="EU1022" s="29" t="s">
        <v>2158</v>
      </c>
      <c r="EV1022" s="30" t="s">
        <v>2082</v>
      </c>
      <c r="EW1022" s="32"/>
      <c r="EX1022" s="32"/>
      <c r="EY1022" s="32"/>
      <c r="EZ1022" s="32"/>
      <c r="FA1022" s="32"/>
    </row>
    <row r="1023" spans="151:157">
      <c r="EU1023" s="29" t="s">
        <v>2159</v>
      </c>
      <c r="EV1023" s="30" t="s">
        <v>2160</v>
      </c>
      <c r="EW1023" s="32"/>
      <c r="EX1023" s="32"/>
      <c r="EY1023" s="32"/>
      <c r="EZ1023" s="32"/>
      <c r="FA1023" s="32"/>
    </row>
    <row r="1024" spans="151:157">
      <c r="EU1024" s="29" t="s">
        <v>2161</v>
      </c>
      <c r="EV1024" s="30" t="s">
        <v>787</v>
      </c>
      <c r="EW1024" s="32"/>
      <c r="EX1024" s="32"/>
      <c r="EY1024" s="32"/>
      <c r="EZ1024" s="32"/>
      <c r="FA1024" s="32"/>
    </row>
    <row r="1025" spans="151:157">
      <c r="EU1025" s="29" t="s">
        <v>2162</v>
      </c>
      <c r="EV1025" s="30" t="s">
        <v>2163</v>
      </c>
      <c r="EW1025" s="32"/>
      <c r="EX1025" s="32"/>
      <c r="EY1025" s="32"/>
      <c r="EZ1025" s="32"/>
      <c r="FA1025" s="32"/>
    </row>
    <row r="1026" spans="151:157">
      <c r="EU1026" s="29" t="s">
        <v>2164</v>
      </c>
      <c r="EV1026" s="30" t="s">
        <v>2165</v>
      </c>
      <c r="EW1026" s="32"/>
      <c r="EX1026" s="32"/>
      <c r="EY1026" s="32"/>
      <c r="EZ1026" s="32"/>
      <c r="FA1026" s="32"/>
    </row>
    <row r="1027" spans="151:157">
      <c r="EU1027" s="29" t="s">
        <v>2166</v>
      </c>
      <c r="EV1027" s="30" t="s">
        <v>2167</v>
      </c>
      <c r="EW1027" s="32"/>
      <c r="EX1027" s="32"/>
      <c r="EY1027" s="32"/>
      <c r="EZ1027" s="32"/>
      <c r="FA1027" s="32"/>
    </row>
    <row r="1028" spans="151:157">
      <c r="EU1028" s="29" t="s">
        <v>2168</v>
      </c>
      <c r="EV1028" s="30" t="s">
        <v>2169</v>
      </c>
      <c r="EW1028" s="32"/>
      <c r="EX1028" s="32"/>
      <c r="EY1028" s="32"/>
      <c r="EZ1028" s="32"/>
      <c r="FA1028" s="32"/>
    </row>
    <row r="1029" spans="151:157">
      <c r="EU1029" s="29" t="s">
        <v>2170</v>
      </c>
      <c r="EV1029" s="30" t="s">
        <v>2171</v>
      </c>
      <c r="EW1029" s="32"/>
      <c r="EX1029" s="32"/>
      <c r="EY1029" s="32"/>
      <c r="EZ1029" s="32"/>
      <c r="FA1029" s="32"/>
    </row>
    <row r="1030" spans="151:157">
      <c r="EU1030" s="29" t="s">
        <v>2172</v>
      </c>
      <c r="EV1030" s="30" t="s">
        <v>2173</v>
      </c>
      <c r="EW1030" s="32"/>
      <c r="EX1030" s="32"/>
      <c r="EY1030" s="32"/>
      <c r="EZ1030" s="32"/>
      <c r="FA1030" s="32"/>
    </row>
    <row r="1031" spans="151:157">
      <c r="EU1031" s="29" t="s">
        <v>2174</v>
      </c>
      <c r="EV1031" s="30" t="s">
        <v>2175</v>
      </c>
      <c r="EW1031" s="32"/>
      <c r="EX1031" s="32"/>
      <c r="EY1031" s="32"/>
      <c r="EZ1031" s="32"/>
      <c r="FA1031" s="32"/>
    </row>
    <row r="1032" spans="151:157">
      <c r="EU1032" s="29" t="s">
        <v>2176</v>
      </c>
      <c r="EV1032" s="30" t="s">
        <v>2177</v>
      </c>
      <c r="EW1032" s="32"/>
      <c r="EX1032" s="32"/>
      <c r="EY1032" s="32"/>
      <c r="EZ1032" s="32"/>
      <c r="FA1032" s="32"/>
    </row>
    <row r="1033" spans="151:157">
      <c r="EU1033" s="29" t="s">
        <v>2178</v>
      </c>
      <c r="EV1033" s="30" t="s">
        <v>2179</v>
      </c>
      <c r="EW1033" s="32"/>
      <c r="EX1033" s="32"/>
      <c r="EY1033" s="32"/>
      <c r="EZ1033" s="32"/>
      <c r="FA1033" s="32"/>
    </row>
    <row r="1034" spans="151:157">
      <c r="EU1034" s="29" t="s">
        <v>2180</v>
      </c>
      <c r="EV1034" s="30" t="s">
        <v>2181</v>
      </c>
      <c r="EW1034" s="32"/>
      <c r="EX1034" s="32"/>
      <c r="EY1034" s="32"/>
      <c r="EZ1034" s="32"/>
      <c r="FA1034" s="32"/>
    </row>
    <row r="1035" spans="151:157">
      <c r="EU1035" s="29" t="s">
        <v>2182</v>
      </c>
      <c r="EV1035" s="30" t="s">
        <v>2183</v>
      </c>
      <c r="EW1035" s="32"/>
      <c r="EX1035" s="32"/>
      <c r="EY1035" s="32"/>
      <c r="EZ1035" s="32"/>
      <c r="FA1035" s="32"/>
    </row>
    <row r="1036" spans="151:157">
      <c r="EU1036" s="29" t="s">
        <v>2184</v>
      </c>
      <c r="EV1036" s="30" t="s">
        <v>2185</v>
      </c>
      <c r="EW1036" s="32"/>
      <c r="EX1036" s="32"/>
      <c r="EY1036" s="32"/>
      <c r="EZ1036" s="32"/>
      <c r="FA1036" s="32"/>
    </row>
    <row r="1037" spans="151:157">
      <c r="EU1037" s="29" t="s">
        <v>2186</v>
      </c>
      <c r="EV1037" s="30" t="s">
        <v>2187</v>
      </c>
      <c r="EW1037" s="32"/>
      <c r="EX1037" s="32"/>
      <c r="EY1037" s="32"/>
      <c r="EZ1037" s="32"/>
      <c r="FA1037" s="32"/>
    </row>
    <row r="1038" spans="151:157">
      <c r="EU1038" s="29" t="s">
        <v>2188</v>
      </c>
      <c r="EV1038" s="30" t="s">
        <v>2189</v>
      </c>
      <c r="EW1038" s="32"/>
      <c r="EX1038" s="32"/>
      <c r="EY1038" s="32"/>
      <c r="EZ1038" s="32"/>
      <c r="FA1038" s="32"/>
    </row>
    <row r="1039" spans="151:157">
      <c r="EU1039" s="29" t="s">
        <v>2190</v>
      </c>
      <c r="EV1039" s="30" t="s">
        <v>2191</v>
      </c>
      <c r="EW1039" s="32"/>
      <c r="EX1039" s="32"/>
      <c r="EY1039" s="32"/>
      <c r="EZ1039" s="32"/>
      <c r="FA1039" s="32"/>
    </row>
    <row r="1040" spans="151:157">
      <c r="EU1040" s="29" t="s">
        <v>2192</v>
      </c>
      <c r="EV1040" s="30" t="s">
        <v>2193</v>
      </c>
      <c r="EW1040" s="32"/>
      <c r="EX1040" s="32"/>
      <c r="EY1040" s="32"/>
      <c r="EZ1040" s="32"/>
      <c r="FA1040" s="32"/>
    </row>
    <row r="1041" spans="151:157">
      <c r="EU1041" s="29" t="s">
        <v>2194</v>
      </c>
      <c r="EV1041" s="30" t="s">
        <v>2195</v>
      </c>
      <c r="EW1041" s="32"/>
      <c r="EX1041" s="32"/>
      <c r="EY1041" s="32"/>
      <c r="EZ1041" s="32"/>
      <c r="FA1041" s="32"/>
    </row>
    <row r="1042" spans="151:157">
      <c r="EU1042" s="29" t="s">
        <v>2196</v>
      </c>
      <c r="EV1042" s="30" t="s">
        <v>2197</v>
      </c>
      <c r="EW1042" s="32"/>
      <c r="EX1042" s="32"/>
      <c r="EY1042" s="32"/>
      <c r="EZ1042" s="32"/>
      <c r="FA1042" s="32"/>
    </row>
    <row r="1043" spans="151:157">
      <c r="EU1043" s="29" t="s">
        <v>2198</v>
      </c>
      <c r="EV1043" s="30" t="s">
        <v>2199</v>
      </c>
      <c r="EW1043" s="32"/>
      <c r="EX1043" s="32"/>
      <c r="EY1043" s="32"/>
      <c r="EZ1043" s="32"/>
      <c r="FA1043" s="32"/>
    </row>
    <row r="1044" spans="151:157">
      <c r="EU1044" s="29" t="s">
        <v>2200</v>
      </c>
      <c r="EV1044" s="30" t="s">
        <v>2201</v>
      </c>
      <c r="EW1044" s="32"/>
      <c r="EX1044" s="32"/>
      <c r="EY1044" s="32"/>
      <c r="EZ1044" s="32"/>
      <c r="FA1044" s="32"/>
    </row>
    <row r="1045" spans="151:157">
      <c r="EU1045" s="29" t="s">
        <v>2202</v>
      </c>
      <c r="EV1045" s="30" t="s">
        <v>2203</v>
      </c>
      <c r="EW1045" s="32"/>
      <c r="EX1045" s="32"/>
      <c r="EY1045" s="32"/>
      <c r="EZ1045" s="32"/>
      <c r="FA1045" s="32"/>
    </row>
    <row r="1046" spans="151:157">
      <c r="EU1046" s="29" t="s">
        <v>2204</v>
      </c>
      <c r="EV1046" s="30" t="s">
        <v>2205</v>
      </c>
      <c r="EW1046" s="32"/>
      <c r="EX1046" s="32"/>
      <c r="EY1046" s="32"/>
      <c r="EZ1046" s="32"/>
      <c r="FA1046" s="32"/>
    </row>
    <row r="1047" spans="151:157">
      <c r="EU1047" s="29" t="s">
        <v>2206</v>
      </c>
      <c r="EV1047" s="30" t="s">
        <v>2207</v>
      </c>
      <c r="EW1047" s="32"/>
      <c r="EX1047" s="32"/>
      <c r="EY1047" s="32"/>
      <c r="EZ1047" s="32"/>
      <c r="FA1047" s="32"/>
    </row>
    <row r="1048" spans="151:157">
      <c r="EU1048" s="29" t="s">
        <v>2208</v>
      </c>
      <c r="EV1048" s="30" t="s">
        <v>2209</v>
      </c>
      <c r="EW1048" s="32"/>
      <c r="EX1048" s="32"/>
      <c r="EY1048" s="32"/>
      <c r="EZ1048" s="32"/>
      <c r="FA1048" s="32"/>
    </row>
    <row r="1049" spans="151:157">
      <c r="EU1049" s="29" t="s">
        <v>2210</v>
      </c>
      <c r="EV1049" s="30" t="s">
        <v>2211</v>
      </c>
      <c r="EW1049" s="32"/>
      <c r="EX1049" s="32"/>
      <c r="EY1049" s="32"/>
      <c r="EZ1049" s="32"/>
      <c r="FA1049" s="32"/>
    </row>
    <row r="1050" spans="151:157">
      <c r="EU1050" s="29" t="s">
        <v>2212</v>
      </c>
      <c r="EV1050" s="30" t="s">
        <v>2213</v>
      </c>
      <c r="EW1050" s="32"/>
      <c r="EX1050" s="32"/>
      <c r="EY1050" s="32"/>
      <c r="EZ1050" s="32"/>
      <c r="FA1050" s="32"/>
    </row>
    <row r="1051" spans="151:157">
      <c r="EU1051" s="29" t="s">
        <v>2214</v>
      </c>
      <c r="EV1051" s="30" t="s">
        <v>2215</v>
      </c>
      <c r="EW1051" s="32"/>
      <c r="EX1051" s="32"/>
      <c r="EY1051" s="32"/>
      <c r="EZ1051" s="32"/>
      <c r="FA1051" s="32"/>
    </row>
    <row r="1052" spans="151:157">
      <c r="EU1052" s="29" t="s">
        <v>2216</v>
      </c>
      <c r="EV1052" s="30" t="s">
        <v>2217</v>
      </c>
      <c r="EW1052" s="32"/>
      <c r="EX1052" s="32"/>
      <c r="EY1052" s="32"/>
      <c r="EZ1052" s="32"/>
      <c r="FA1052" s="32"/>
    </row>
    <row r="1053" spans="151:157">
      <c r="EU1053" s="29" t="s">
        <v>2218</v>
      </c>
      <c r="EV1053" s="30" t="s">
        <v>2219</v>
      </c>
      <c r="EW1053" s="32"/>
      <c r="EX1053" s="32"/>
      <c r="EY1053" s="32"/>
      <c r="EZ1053" s="32"/>
      <c r="FA1053" s="32"/>
    </row>
    <row r="1054" spans="151:157">
      <c r="EU1054" s="29" t="s">
        <v>2220</v>
      </c>
      <c r="EV1054" s="30" t="s">
        <v>2221</v>
      </c>
      <c r="EW1054" s="32"/>
      <c r="EX1054" s="32"/>
      <c r="EY1054" s="32"/>
      <c r="EZ1054" s="32"/>
      <c r="FA1054" s="32"/>
    </row>
    <row r="1055" spans="151:157">
      <c r="EU1055" s="29" t="s">
        <v>2222</v>
      </c>
      <c r="EV1055" s="30" t="s">
        <v>2223</v>
      </c>
      <c r="EW1055" s="32"/>
      <c r="EX1055" s="32"/>
      <c r="EY1055" s="32"/>
      <c r="EZ1055" s="32"/>
      <c r="FA1055" s="32"/>
    </row>
    <row r="1056" spans="151:157">
      <c r="EU1056" s="29" t="s">
        <v>2224</v>
      </c>
      <c r="EV1056" s="30" t="s">
        <v>2225</v>
      </c>
      <c r="EW1056" s="32"/>
      <c r="EX1056" s="32"/>
      <c r="EY1056" s="32"/>
      <c r="EZ1056" s="32"/>
      <c r="FA1056" s="32"/>
    </row>
    <row r="1057" spans="151:157">
      <c r="EU1057" s="29" t="s">
        <v>2226</v>
      </c>
      <c r="EV1057" s="30" t="s">
        <v>2227</v>
      </c>
      <c r="EW1057" s="32"/>
      <c r="EX1057" s="32"/>
      <c r="EY1057" s="32"/>
      <c r="EZ1057" s="32"/>
      <c r="FA1057" s="32"/>
    </row>
    <row r="1058" spans="151:157">
      <c r="EU1058" s="29" t="s">
        <v>2228</v>
      </c>
      <c r="EV1058" s="30" t="s">
        <v>2229</v>
      </c>
      <c r="EW1058" s="32"/>
      <c r="EX1058" s="32"/>
      <c r="EY1058" s="32"/>
      <c r="EZ1058" s="32"/>
      <c r="FA1058" s="32"/>
    </row>
    <row r="1059" spans="151:157">
      <c r="EU1059" s="29" t="s">
        <v>2230</v>
      </c>
      <c r="EV1059" s="30" t="s">
        <v>2231</v>
      </c>
      <c r="EW1059" s="32"/>
      <c r="EX1059" s="32"/>
      <c r="EY1059" s="32"/>
      <c r="EZ1059" s="32"/>
      <c r="FA1059" s="32"/>
    </row>
    <row r="1060" spans="151:157">
      <c r="EU1060" s="29" t="s">
        <v>2232</v>
      </c>
      <c r="EV1060" s="30" t="s">
        <v>2233</v>
      </c>
      <c r="EW1060" s="32"/>
      <c r="EX1060" s="32"/>
      <c r="EY1060" s="32"/>
      <c r="EZ1060" s="32"/>
      <c r="FA1060" s="32"/>
    </row>
    <row r="1061" spans="151:157">
      <c r="EU1061" s="29" t="s">
        <v>2234</v>
      </c>
      <c r="EV1061" s="30" t="s">
        <v>2235</v>
      </c>
      <c r="EW1061" s="32"/>
      <c r="EX1061" s="32"/>
      <c r="EY1061" s="32"/>
      <c r="EZ1061" s="32"/>
      <c r="FA1061" s="32"/>
    </row>
    <row r="1062" spans="151:157">
      <c r="EU1062" s="29" t="s">
        <v>2236</v>
      </c>
      <c r="EV1062" s="30" t="s">
        <v>2237</v>
      </c>
      <c r="EW1062" s="32"/>
      <c r="EX1062" s="32"/>
      <c r="EY1062" s="32"/>
      <c r="EZ1062" s="32"/>
      <c r="FA1062" s="32"/>
    </row>
    <row r="1063" spans="151:157">
      <c r="EU1063" s="29" t="s">
        <v>2238</v>
      </c>
      <c r="EV1063" s="30" t="s">
        <v>2239</v>
      </c>
      <c r="EW1063" s="32"/>
      <c r="EX1063" s="32"/>
      <c r="EY1063" s="32"/>
      <c r="EZ1063" s="32"/>
      <c r="FA1063" s="32"/>
    </row>
    <row r="1064" spans="151:157">
      <c r="EU1064" s="29" t="s">
        <v>2240</v>
      </c>
      <c r="EV1064" s="30" t="s">
        <v>2241</v>
      </c>
      <c r="EW1064" s="32"/>
      <c r="EX1064" s="32"/>
      <c r="EY1064" s="32"/>
      <c r="EZ1064" s="32"/>
      <c r="FA1064" s="32"/>
    </row>
    <row r="1065" spans="151:157">
      <c r="EU1065" s="29" t="s">
        <v>2242</v>
      </c>
      <c r="EV1065" s="30" t="s">
        <v>2243</v>
      </c>
      <c r="EW1065" s="32"/>
      <c r="EX1065" s="32"/>
      <c r="EY1065" s="32"/>
      <c r="EZ1065" s="32"/>
      <c r="FA1065" s="32"/>
    </row>
    <row r="1066" spans="151:157">
      <c r="EU1066" s="29" t="s">
        <v>2244</v>
      </c>
      <c r="EV1066" s="30" t="s">
        <v>2245</v>
      </c>
      <c r="EW1066" s="32"/>
      <c r="EX1066" s="32"/>
      <c r="EY1066" s="32"/>
      <c r="EZ1066" s="32"/>
      <c r="FA1066" s="32"/>
    </row>
    <row r="1067" spans="151:157">
      <c r="EU1067" s="29" t="s">
        <v>2246</v>
      </c>
      <c r="EV1067" s="30" t="s">
        <v>2247</v>
      </c>
      <c r="EW1067" s="32"/>
      <c r="EX1067" s="32"/>
      <c r="EY1067" s="32"/>
      <c r="EZ1067" s="32"/>
      <c r="FA1067" s="32"/>
    </row>
    <row r="1068" spans="151:157">
      <c r="EU1068" s="29" t="s">
        <v>2248</v>
      </c>
      <c r="EV1068" s="30" t="s">
        <v>2249</v>
      </c>
      <c r="EW1068" s="32"/>
      <c r="EX1068" s="32"/>
      <c r="EY1068" s="32"/>
      <c r="EZ1068" s="32"/>
      <c r="FA1068" s="32"/>
    </row>
    <row r="1069" spans="151:157">
      <c r="EU1069" s="29" t="s">
        <v>2250</v>
      </c>
      <c r="EV1069" s="30" t="s">
        <v>2251</v>
      </c>
      <c r="EW1069" s="32"/>
      <c r="EX1069" s="32"/>
      <c r="EY1069" s="32"/>
      <c r="EZ1069" s="32"/>
      <c r="FA1069" s="32"/>
    </row>
    <row r="1070" spans="151:157">
      <c r="EU1070" s="29" t="s">
        <v>2252</v>
      </c>
      <c r="EV1070" s="30" t="s">
        <v>2253</v>
      </c>
      <c r="EW1070" s="32"/>
      <c r="EX1070" s="32"/>
      <c r="EY1070" s="32"/>
      <c r="EZ1070" s="32"/>
      <c r="FA1070" s="32"/>
    </row>
    <row r="1071" spans="151:157">
      <c r="EU1071" s="29" t="s">
        <v>2254</v>
      </c>
      <c r="EV1071" s="30" t="s">
        <v>2255</v>
      </c>
      <c r="EW1071" s="32"/>
      <c r="EX1071" s="32"/>
      <c r="EY1071" s="32"/>
      <c r="EZ1071" s="32"/>
      <c r="FA1071" s="32"/>
    </row>
    <row r="1072" spans="151:157">
      <c r="EU1072" s="29" t="s">
        <v>2256</v>
      </c>
      <c r="EV1072" s="30" t="s">
        <v>2257</v>
      </c>
      <c r="EW1072" s="32"/>
      <c r="EX1072" s="32"/>
      <c r="EY1072" s="32"/>
      <c r="EZ1072" s="32"/>
      <c r="FA1072" s="32"/>
    </row>
    <row r="1073" spans="151:157">
      <c r="EU1073" s="29" t="s">
        <v>2258</v>
      </c>
      <c r="EV1073" s="30" t="s">
        <v>2259</v>
      </c>
      <c r="EW1073" s="32"/>
      <c r="EX1073" s="32"/>
      <c r="EY1073" s="32"/>
      <c r="EZ1073" s="32"/>
      <c r="FA1073" s="32"/>
    </row>
    <row r="1074" spans="151:157">
      <c r="EU1074" s="29" t="s">
        <v>2260</v>
      </c>
      <c r="EV1074" s="30" t="s">
        <v>2261</v>
      </c>
      <c r="EW1074" s="32"/>
      <c r="EX1074" s="32"/>
      <c r="EY1074" s="32"/>
      <c r="EZ1074" s="32"/>
      <c r="FA1074" s="32"/>
    </row>
    <row r="1075" spans="151:157">
      <c r="EU1075" s="29" t="s">
        <v>2262</v>
      </c>
      <c r="EV1075" s="30" t="s">
        <v>2263</v>
      </c>
      <c r="EW1075" s="32"/>
      <c r="EX1075" s="32"/>
      <c r="EY1075" s="32"/>
      <c r="EZ1075" s="32"/>
      <c r="FA1075" s="32"/>
    </row>
    <row r="1076" spans="151:157">
      <c r="EU1076" s="29" t="s">
        <v>2264</v>
      </c>
      <c r="EV1076" s="30" t="s">
        <v>2265</v>
      </c>
      <c r="EW1076" s="32"/>
      <c r="EX1076" s="32"/>
      <c r="EY1076" s="32"/>
      <c r="EZ1076" s="32"/>
      <c r="FA1076" s="32"/>
    </row>
    <row r="1077" spans="151:157">
      <c r="EU1077" s="29" t="s">
        <v>2266</v>
      </c>
      <c r="EV1077" s="30" t="s">
        <v>2267</v>
      </c>
      <c r="EW1077" s="32"/>
      <c r="EX1077" s="32"/>
      <c r="EY1077" s="32"/>
      <c r="EZ1077" s="32"/>
      <c r="FA1077" s="32"/>
    </row>
    <row r="1078" spans="151:157">
      <c r="EU1078" s="29" t="s">
        <v>2268</v>
      </c>
      <c r="EV1078" s="30" t="s">
        <v>2269</v>
      </c>
      <c r="EW1078" s="32"/>
      <c r="EX1078" s="32"/>
      <c r="EY1078" s="32"/>
      <c r="EZ1078" s="32"/>
      <c r="FA1078" s="32"/>
    </row>
    <row r="1079" spans="151:157">
      <c r="EU1079" s="29" t="s">
        <v>2270</v>
      </c>
      <c r="EV1079" s="30" t="s">
        <v>2271</v>
      </c>
      <c r="EW1079" s="32"/>
      <c r="EX1079" s="32"/>
      <c r="EY1079" s="32"/>
      <c r="EZ1079" s="32"/>
      <c r="FA1079" s="32"/>
    </row>
    <row r="1080" spans="151:157">
      <c r="EU1080" s="29" t="s">
        <v>2272</v>
      </c>
      <c r="EV1080" s="30" t="s">
        <v>2273</v>
      </c>
      <c r="EW1080" s="32"/>
      <c r="EX1080" s="32"/>
      <c r="EY1080" s="32"/>
      <c r="EZ1080" s="32"/>
      <c r="FA1080" s="32"/>
    </row>
    <row r="1081" spans="151:157">
      <c r="EU1081" s="29" t="s">
        <v>2274</v>
      </c>
      <c r="EV1081" s="30" t="s">
        <v>2275</v>
      </c>
      <c r="EW1081" s="32"/>
      <c r="EX1081" s="32"/>
      <c r="EY1081" s="32"/>
      <c r="EZ1081" s="32"/>
      <c r="FA1081" s="32"/>
    </row>
    <row r="1082" spans="151:157">
      <c r="EU1082" s="29" t="s">
        <v>2276</v>
      </c>
      <c r="EV1082" s="30" t="s">
        <v>2277</v>
      </c>
      <c r="EW1082" s="32"/>
      <c r="EX1082" s="32"/>
      <c r="EY1082" s="32"/>
      <c r="EZ1082" s="32"/>
      <c r="FA1082" s="32"/>
    </row>
    <row r="1083" spans="151:157">
      <c r="EU1083" s="29" t="s">
        <v>2278</v>
      </c>
      <c r="EV1083" s="30" t="s">
        <v>2279</v>
      </c>
      <c r="EW1083" s="32"/>
      <c r="EX1083" s="32"/>
      <c r="EY1083" s="32"/>
      <c r="EZ1083" s="32"/>
      <c r="FA1083" s="32"/>
    </row>
    <row r="1084" spans="151:157">
      <c r="EU1084" s="29" t="s">
        <v>2280</v>
      </c>
      <c r="EV1084" s="30" t="s">
        <v>2281</v>
      </c>
      <c r="EW1084" s="32"/>
      <c r="EX1084" s="32"/>
      <c r="EY1084" s="32"/>
      <c r="EZ1084" s="32"/>
      <c r="FA1084" s="32"/>
    </row>
    <row r="1085" spans="151:157">
      <c r="EU1085" s="29" t="s">
        <v>2282</v>
      </c>
      <c r="EV1085" s="30" t="s">
        <v>2283</v>
      </c>
      <c r="EW1085" s="32"/>
      <c r="EX1085" s="32"/>
      <c r="EY1085" s="32"/>
      <c r="EZ1085" s="32"/>
      <c r="FA1085" s="32"/>
    </row>
    <row r="1086" spans="151:157">
      <c r="EU1086" s="29" t="s">
        <v>2284</v>
      </c>
      <c r="EV1086" s="30" t="s">
        <v>2285</v>
      </c>
      <c r="EW1086" s="32"/>
      <c r="EX1086" s="32"/>
      <c r="EY1086" s="32"/>
      <c r="EZ1086" s="32"/>
      <c r="FA1086" s="32"/>
    </row>
    <row r="1087" spans="151:157">
      <c r="EU1087" s="29" t="s">
        <v>2286</v>
      </c>
      <c r="EV1087" s="30" t="s">
        <v>2287</v>
      </c>
      <c r="EW1087" s="32"/>
      <c r="EX1087" s="32"/>
      <c r="EY1087" s="32"/>
      <c r="EZ1087" s="32"/>
      <c r="FA1087" s="32"/>
    </row>
    <row r="1088" spans="151:157">
      <c r="EU1088" s="29" t="s">
        <v>2288</v>
      </c>
      <c r="EV1088" s="30" t="s">
        <v>2289</v>
      </c>
      <c r="EW1088" s="32"/>
      <c r="EX1088" s="32"/>
      <c r="EY1088" s="32"/>
      <c r="EZ1088" s="32"/>
      <c r="FA1088" s="32"/>
    </row>
    <row r="1089" spans="151:157">
      <c r="EU1089" s="29" t="s">
        <v>2290</v>
      </c>
      <c r="EV1089" s="30" t="s">
        <v>2291</v>
      </c>
      <c r="EW1089" s="32"/>
      <c r="EX1089" s="32"/>
      <c r="EY1089" s="32"/>
      <c r="EZ1089" s="32"/>
      <c r="FA1089" s="32"/>
    </row>
    <row r="1090" spans="151:157">
      <c r="EU1090" s="29" t="s">
        <v>2292</v>
      </c>
      <c r="EV1090" s="30" t="s">
        <v>2293</v>
      </c>
      <c r="EW1090" s="32"/>
      <c r="EX1090" s="32"/>
      <c r="EY1090" s="32"/>
      <c r="EZ1090" s="32"/>
      <c r="FA1090" s="32"/>
    </row>
    <row r="1091" spans="151:157">
      <c r="EU1091" s="29" t="s">
        <v>2294</v>
      </c>
      <c r="EV1091" s="30" t="s">
        <v>2295</v>
      </c>
      <c r="EW1091" s="32"/>
      <c r="EX1091" s="32"/>
      <c r="EY1091" s="32"/>
      <c r="EZ1091" s="32"/>
      <c r="FA1091" s="32"/>
    </row>
    <row r="1092" spans="151:157">
      <c r="EU1092" s="29" t="s">
        <v>2296</v>
      </c>
      <c r="EV1092" s="30" t="s">
        <v>2297</v>
      </c>
      <c r="EW1092" s="32"/>
      <c r="EX1092" s="32"/>
      <c r="EY1092" s="32"/>
      <c r="EZ1092" s="32"/>
      <c r="FA1092" s="32"/>
    </row>
    <row r="1093" spans="151:157">
      <c r="EU1093" s="29" t="s">
        <v>2298</v>
      </c>
      <c r="EV1093" s="30" t="s">
        <v>2299</v>
      </c>
      <c r="EW1093" s="32"/>
      <c r="EX1093" s="32"/>
      <c r="EY1093" s="32"/>
      <c r="EZ1093" s="32"/>
      <c r="FA1093" s="32"/>
    </row>
    <row r="1094" spans="151:157">
      <c r="EU1094" s="29" t="s">
        <v>2300</v>
      </c>
      <c r="EV1094" s="30" t="s">
        <v>881</v>
      </c>
      <c r="EW1094" s="32"/>
      <c r="EX1094" s="32"/>
      <c r="EY1094" s="32"/>
      <c r="EZ1094" s="32"/>
      <c r="FA1094" s="32"/>
    </row>
    <row r="1095" spans="151:157">
      <c r="EU1095" s="29" t="s">
        <v>2301</v>
      </c>
      <c r="EV1095" s="30" t="s">
        <v>2302</v>
      </c>
      <c r="EW1095" s="32"/>
      <c r="EX1095" s="32"/>
      <c r="EY1095" s="32"/>
      <c r="EZ1095" s="32"/>
      <c r="FA1095" s="32"/>
    </row>
    <row r="1096" spans="151:157">
      <c r="EU1096" s="29" t="s">
        <v>2303</v>
      </c>
      <c r="EV1096" s="30" t="s">
        <v>2304</v>
      </c>
      <c r="EW1096" s="32"/>
      <c r="EX1096" s="32"/>
      <c r="EY1096" s="32"/>
      <c r="EZ1096" s="32"/>
      <c r="FA1096" s="32"/>
    </row>
    <row r="1097" spans="151:157">
      <c r="EU1097" s="29" t="s">
        <v>2305</v>
      </c>
      <c r="EV1097" s="30" t="s">
        <v>2306</v>
      </c>
      <c r="EW1097" s="32"/>
      <c r="EX1097" s="32"/>
      <c r="EY1097" s="32"/>
      <c r="EZ1097" s="32"/>
      <c r="FA1097" s="32"/>
    </row>
    <row r="1098" spans="151:157">
      <c r="EU1098" s="29" t="s">
        <v>2307</v>
      </c>
      <c r="EV1098" s="30" t="s">
        <v>2308</v>
      </c>
      <c r="EW1098" s="32"/>
      <c r="EX1098" s="32"/>
      <c r="EY1098" s="32"/>
      <c r="EZ1098" s="32"/>
      <c r="FA1098" s="32"/>
    </row>
    <row r="1099" spans="151:157">
      <c r="EU1099" s="29" t="s">
        <v>2309</v>
      </c>
      <c r="EV1099" s="30" t="s">
        <v>2310</v>
      </c>
      <c r="EW1099" s="32"/>
      <c r="EX1099" s="32"/>
      <c r="EY1099" s="32"/>
      <c r="EZ1099" s="32"/>
      <c r="FA1099" s="32"/>
    </row>
    <row r="1100" spans="151:157">
      <c r="EU1100" s="29" t="s">
        <v>2311</v>
      </c>
      <c r="EV1100" s="30" t="s">
        <v>2312</v>
      </c>
      <c r="EW1100" s="32"/>
      <c r="EX1100" s="32"/>
      <c r="EY1100" s="32"/>
      <c r="EZ1100" s="32"/>
      <c r="FA1100" s="32"/>
    </row>
    <row r="1101" spans="151:157">
      <c r="EU1101" s="29" t="s">
        <v>2313</v>
      </c>
      <c r="EV1101" s="30" t="s">
        <v>2314</v>
      </c>
      <c r="EW1101" s="32"/>
      <c r="EX1101" s="32"/>
      <c r="EY1101" s="32"/>
      <c r="EZ1101" s="32"/>
      <c r="FA1101" s="32"/>
    </row>
    <row r="1102" spans="151:157">
      <c r="EU1102" s="29" t="s">
        <v>2315</v>
      </c>
      <c r="EV1102" s="30" t="s">
        <v>2316</v>
      </c>
      <c r="EW1102" s="32"/>
      <c r="EX1102" s="32"/>
      <c r="EY1102" s="32"/>
      <c r="EZ1102" s="32"/>
      <c r="FA1102" s="32"/>
    </row>
    <row r="1103" spans="151:157">
      <c r="EU1103" s="29" t="s">
        <v>2317</v>
      </c>
      <c r="EV1103" s="30" t="s">
        <v>2318</v>
      </c>
      <c r="EW1103" s="32"/>
      <c r="EX1103" s="32"/>
      <c r="EY1103" s="32"/>
      <c r="EZ1103" s="32"/>
      <c r="FA1103" s="32"/>
    </row>
    <row r="1104" spans="151:157">
      <c r="EU1104" s="29" t="s">
        <v>2319</v>
      </c>
      <c r="EV1104" s="30" t="s">
        <v>2320</v>
      </c>
      <c r="EW1104" s="32"/>
      <c r="EX1104" s="32"/>
      <c r="EY1104" s="32"/>
      <c r="EZ1104" s="32"/>
      <c r="FA1104" s="32"/>
    </row>
    <row r="1105" spans="151:157">
      <c r="EU1105" s="29" t="s">
        <v>2321</v>
      </c>
      <c r="EV1105" s="30" t="s">
        <v>2322</v>
      </c>
      <c r="EW1105" s="32"/>
      <c r="EX1105" s="32"/>
      <c r="EY1105" s="32"/>
      <c r="EZ1105" s="32"/>
      <c r="FA1105" s="32"/>
    </row>
    <row r="1106" spans="151:157">
      <c r="EU1106" s="29" t="s">
        <v>2323</v>
      </c>
      <c r="EV1106" s="30" t="s">
        <v>2324</v>
      </c>
      <c r="EW1106" s="32"/>
      <c r="EX1106" s="32"/>
      <c r="EY1106" s="32"/>
      <c r="EZ1106" s="32"/>
      <c r="FA1106" s="32"/>
    </row>
    <row r="1107" spans="151:157">
      <c r="EU1107" s="29" t="s">
        <v>2325</v>
      </c>
      <c r="EV1107" s="30" t="s">
        <v>2326</v>
      </c>
      <c r="EW1107" s="32"/>
      <c r="EX1107" s="32"/>
      <c r="EY1107" s="32"/>
      <c r="EZ1107" s="32"/>
      <c r="FA1107" s="32"/>
    </row>
    <row r="1108" spans="151:157">
      <c r="EU1108" s="29" t="s">
        <v>2327</v>
      </c>
      <c r="EV1108" s="30" t="s">
        <v>2328</v>
      </c>
      <c r="EW1108" s="32"/>
      <c r="EX1108" s="32"/>
      <c r="EY1108" s="32"/>
      <c r="EZ1108" s="32"/>
      <c r="FA1108" s="32"/>
    </row>
    <row r="1109" spans="151:157">
      <c r="EU1109" s="29" t="s">
        <v>2329</v>
      </c>
      <c r="EV1109" s="30" t="s">
        <v>2330</v>
      </c>
      <c r="EW1109" s="32"/>
      <c r="EX1109" s="32"/>
      <c r="EY1109" s="32"/>
      <c r="EZ1109" s="32"/>
      <c r="FA1109" s="32"/>
    </row>
    <row r="1110" spans="151:157">
      <c r="EU1110" s="29" t="s">
        <v>2331</v>
      </c>
      <c r="EV1110" s="30" t="s">
        <v>1308</v>
      </c>
      <c r="EW1110" s="32"/>
      <c r="EX1110" s="32"/>
      <c r="EY1110" s="32"/>
      <c r="EZ1110" s="32"/>
      <c r="FA1110" s="32"/>
    </row>
    <row r="1111" spans="151:157">
      <c r="EU1111" s="29" t="s">
        <v>2332</v>
      </c>
      <c r="EV1111" s="30" t="s">
        <v>2333</v>
      </c>
      <c r="EW1111" s="32"/>
      <c r="EX1111" s="32"/>
      <c r="EY1111" s="32"/>
      <c r="EZ1111" s="32"/>
      <c r="FA1111" s="32"/>
    </row>
    <row r="1112" spans="151:157">
      <c r="EU1112" s="29" t="s">
        <v>2334</v>
      </c>
      <c r="EV1112" s="30" t="s">
        <v>2335</v>
      </c>
      <c r="EW1112" s="32"/>
      <c r="EX1112" s="32"/>
      <c r="EY1112" s="32"/>
      <c r="EZ1112" s="32"/>
      <c r="FA1112" s="32"/>
    </row>
    <row r="1113" spans="151:157">
      <c r="EU1113" s="29" t="s">
        <v>2336</v>
      </c>
      <c r="EV1113" s="30" t="s">
        <v>2337</v>
      </c>
      <c r="EW1113" s="32"/>
      <c r="EX1113" s="32"/>
      <c r="EY1113" s="32"/>
      <c r="EZ1113" s="32"/>
      <c r="FA1113" s="32"/>
    </row>
    <row r="1114" spans="151:157">
      <c r="EU1114" s="29" t="s">
        <v>2338</v>
      </c>
      <c r="EV1114" s="30" t="s">
        <v>2339</v>
      </c>
      <c r="EW1114" s="32"/>
      <c r="EX1114" s="32"/>
      <c r="EY1114" s="32"/>
      <c r="EZ1114" s="32"/>
      <c r="FA1114" s="32"/>
    </row>
    <row r="1115" spans="151:157">
      <c r="EU1115" s="29" t="s">
        <v>2340</v>
      </c>
      <c r="EV1115" s="30" t="s">
        <v>1009</v>
      </c>
      <c r="EW1115" s="32"/>
      <c r="EX1115" s="32"/>
      <c r="EY1115" s="32"/>
      <c r="EZ1115" s="32"/>
      <c r="FA1115" s="32"/>
    </row>
    <row r="1116" spans="151:157">
      <c r="EU1116" s="29" t="s">
        <v>2341</v>
      </c>
      <c r="EV1116" s="30" t="s">
        <v>2342</v>
      </c>
      <c r="EW1116" s="32"/>
      <c r="EX1116" s="32"/>
      <c r="EY1116" s="32"/>
      <c r="EZ1116" s="32"/>
      <c r="FA1116" s="32"/>
    </row>
    <row r="1117" spans="151:157">
      <c r="EU1117" s="29" t="s">
        <v>2343</v>
      </c>
      <c r="EV1117" s="30" t="s">
        <v>2344</v>
      </c>
      <c r="EW1117" s="32"/>
      <c r="EX1117" s="32"/>
      <c r="EY1117" s="32"/>
      <c r="EZ1117" s="32"/>
      <c r="FA1117" s="32"/>
    </row>
    <row r="1118" spans="151:157">
      <c r="EU1118" s="29" t="s">
        <v>2345</v>
      </c>
      <c r="EV1118" s="30" t="s">
        <v>2346</v>
      </c>
      <c r="EW1118" s="32"/>
      <c r="EX1118" s="32"/>
      <c r="EY1118" s="32"/>
      <c r="EZ1118" s="32"/>
      <c r="FA1118" s="32"/>
    </row>
    <row r="1119" spans="151:157">
      <c r="EU1119" s="29" t="s">
        <v>2347</v>
      </c>
      <c r="EV1119" s="30" t="s">
        <v>2348</v>
      </c>
      <c r="EW1119" s="32"/>
      <c r="EX1119" s="32"/>
      <c r="EY1119" s="32"/>
      <c r="EZ1119" s="32"/>
      <c r="FA1119" s="32"/>
    </row>
    <row r="1120" spans="151:157">
      <c r="EU1120" s="29" t="s">
        <v>2349</v>
      </c>
      <c r="EV1120" s="30" t="s">
        <v>2350</v>
      </c>
      <c r="EW1120" s="32"/>
      <c r="EX1120" s="32"/>
      <c r="EY1120" s="32"/>
      <c r="EZ1120" s="32"/>
      <c r="FA1120" s="32"/>
    </row>
    <row r="1121" spans="151:157">
      <c r="EU1121" s="29" t="s">
        <v>2351</v>
      </c>
      <c r="EV1121" s="30" t="s">
        <v>2352</v>
      </c>
      <c r="EW1121" s="32"/>
      <c r="EX1121" s="32"/>
      <c r="EY1121" s="32"/>
      <c r="EZ1121" s="32"/>
      <c r="FA1121" s="32"/>
    </row>
    <row r="1122" spans="151:157">
      <c r="EU1122" s="29" t="s">
        <v>2353</v>
      </c>
      <c r="EV1122" s="30" t="s">
        <v>2354</v>
      </c>
      <c r="EW1122" s="32"/>
      <c r="EX1122" s="32"/>
      <c r="EY1122" s="32"/>
      <c r="EZ1122" s="32"/>
      <c r="FA1122" s="32"/>
    </row>
    <row r="1123" spans="151:157">
      <c r="EU1123" s="29" t="s">
        <v>2355</v>
      </c>
      <c r="EV1123" s="30" t="s">
        <v>2356</v>
      </c>
      <c r="EW1123" s="32"/>
      <c r="EX1123" s="32"/>
      <c r="EY1123" s="32"/>
      <c r="EZ1123" s="32"/>
      <c r="FA1123" s="32"/>
    </row>
    <row r="1124" spans="151:157">
      <c r="EU1124" s="29" t="s">
        <v>2357</v>
      </c>
      <c r="EV1124" s="30" t="s">
        <v>2358</v>
      </c>
      <c r="EW1124" s="32"/>
      <c r="EX1124" s="32"/>
      <c r="EY1124" s="32"/>
      <c r="EZ1124" s="32"/>
      <c r="FA1124" s="32"/>
    </row>
    <row r="1125" spans="151:157">
      <c r="EU1125" s="29" t="s">
        <v>2359</v>
      </c>
      <c r="EV1125" s="30" t="s">
        <v>2360</v>
      </c>
      <c r="EW1125" s="32"/>
      <c r="EX1125" s="32"/>
      <c r="EY1125" s="32"/>
      <c r="EZ1125" s="32"/>
      <c r="FA1125" s="32"/>
    </row>
    <row r="1126" spans="151:157">
      <c r="EU1126" s="29" t="s">
        <v>2361</v>
      </c>
      <c r="EV1126" s="30" t="s">
        <v>2362</v>
      </c>
      <c r="EW1126" s="32"/>
      <c r="EX1126" s="32"/>
      <c r="EY1126" s="32"/>
      <c r="EZ1126" s="32"/>
      <c r="FA1126" s="32"/>
    </row>
    <row r="1127" spans="151:157">
      <c r="EU1127" s="29" t="s">
        <v>2363</v>
      </c>
      <c r="EV1127" s="30" t="s">
        <v>2364</v>
      </c>
      <c r="EW1127" s="32"/>
      <c r="EX1127" s="32"/>
      <c r="EY1127" s="32"/>
      <c r="EZ1127" s="32"/>
      <c r="FA1127" s="32"/>
    </row>
    <row r="1128" spans="151:157">
      <c r="EU1128" s="29" t="s">
        <v>2365</v>
      </c>
      <c r="EV1128" s="30" t="s">
        <v>2366</v>
      </c>
      <c r="EW1128" s="32"/>
      <c r="EX1128" s="32"/>
      <c r="EY1128" s="32"/>
      <c r="EZ1128" s="32"/>
      <c r="FA1128" s="32"/>
    </row>
    <row r="1129" spans="151:157">
      <c r="EU1129" s="29" t="s">
        <v>2367</v>
      </c>
      <c r="EV1129" s="30" t="s">
        <v>2368</v>
      </c>
      <c r="EW1129" s="32"/>
      <c r="EX1129" s="32"/>
      <c r="EY1129" s="32"/>
      <c r="EZ1129" s="32"/>
      <c r="FA1129" s="32"/>
    </row>
    <row r="1130" spans="151:157">
      <c r="EU1130" s="29" t="s">
        <v>2369</v>
      </c>
      <c r="EV1130" s="30" t="s">
        <v>2370</v>
      </c>
      <c r="EW1130" s="32"/>
      <c r="EX1130" s="32"/>
      <c r="EY1130" s="32"/>
      <c r="EZ1130" s="32"/>
      <c r="FA1130" s="32"/>
    </row>
    <row r="1131" spans="151:157">
      <c r="EU1131" s="29" t="s">
        <v>2371</v>
      </c>
      <c r="EV1131" s="30" t="s">
        <v>2372</v>
      </c>
      <c r="EW1131" s="32"/>
      <c r="EX1131" s="32"/>
      <c r="EY1131" s="32"/>
      <c r="EZ1131" s="32"/>
      <c r="FA1131" s="32"/>
    </row>
    <row r="1132" spans="151:157">
      <c r="EU1132" s="29" t="s">
        <v>2373</v>
      </c>
      <c r="EV1132" s="30" t="s">
        <v>2374</v>
      </c>
      <c r="EW1132" s="32"/>
      <c r="EX1132" s="32"/>
      <c r="EY1132" s="32"/>
      <c r="EZ1132" s="32"/>
      <c r="FA1132" s="32"/>
    </row>
    <row r="1133" spans="151:157">
      <c r="EU1133" s="29" t="s">
        <v>2375</v>
      </c>
      <c r="EV1133" s="30" t="s">
        <v>2376</v>
      </c>
      <c r="EW1133" s="32"/>
      <c r="EX1133" s="32"/>
      <c r="EY1133" s="32"/>
      <c r="EZ1133" s="32"/>
      <c r="FA1133" s="32"/>
    </row>
    <row r="1134" spans="151:157">
      <c r="EU1134" s="29" t="s">
        <v>2377</v>
      </c>
      <c r="EV1134" s="30" t="s">
        <v>2378</v>
      </c>
      <c r="EW1134" s="32"/>
      <c r="EX1134" s="32"/>
      <c r="EY1134" s="32"/>
      <c r="EZ1134" s="32"/>
      <c r="FA1134" s="32"/>
    </row>
    <row r="1135" spans="151:157">
      <c r="EU1135" s="29" t="s">
        <v>2379</v>
      </c>
      <c r="EV1135" s="30" t="s">
        <v>2380</v>
      </c>
      <c r="EW1135" s="32"/>
      <c r="EX1135" s="32"/>
      <c r="EY1135" s="32"/>
      <c r="EZ1135" s="32"/>
      <c r="FA1135" s="32"/>
    </row>
    <row r="1136" spans="151:157">
      <c r="EU1136" s="29" t="s">
        <v>2381</v>
      </c>
      <c r="EV1136" s="30" t="s">
        <v>2382</v>
      </c>
      <c r="EW1136" s="32"/>
      <c r="EX1136" s="32"/>
      <c r="EY1136" s="32"/>
      <c r="EZ1136" s="32"/>
      <c r="FA1136" s="32"/>
    </row>
    <row r="1137" spans="151:157">
      <c r="EU1137" s="29" t="s">
        <v>2383</v>
      </c>
      <c r="EV1137" s="30" t="s">
        <v>2384</v>
      </c>
      <c r="EW1137" s="32"/>
      <c r="EX1137" s="32"/>
      <c r="EY1137" s="32"/>
      <c r="EZ1137" s="32"/>
      <c r="FA1137" s="32"/>
    </row>
    <row r="1138" spans="151:157">
      <c r="EU1138" s="29" t="s">
        <v>2385</v>
      </c>
      <c r="EV1138" s="30" t="s">
        <v>2386</v>
      </c>
      <c r="EW1138" s="32"/>
      <c r="EX1138" s="32"/>
      <c r="EY1138" s="32"/>
      <c r="EZ1138" s="32"/>
      <c r="FA1138" s="32"/>
    </row>
    <row r="1139" spans="151:157">
      <c r="EU1139" s="29" t="s">
        <v>2387</v>
      </c>
      <c r="EV1139" s="30" t="s">
        <v>2388</v>
      </c>
      <c r="EW1139" s="32"/>
      <c r="EX1139" s="32"/>
      <c r="EY1139" s="32"/>
      <c r="EZ1139" s="32"/>
      <c r="FA1139" s="32"/>
    </row>
    <row r="1140" spans="151:157">
      <c r="EU1140" s="29" t="s">
        <v>2389</v>
      </c>
      <c r="EV1140" s="30" t="s">
        <v>2390</v>
      </c>
      <c r="EW1140" s="32"/>
      <c r="EX1140" s="32"/>
      <c r="EY1140" s="32"/>
      <c r="EZ1140" s="32"/>
      <c r="FA1140" s="32"/>
    </row>
    <row r="1141" spans="151:157">
      <c r="EU1141" s="29" t="s">
        <v>2391</v>
      </c>
      <c r="EV1141" s="30" t="s">
        <v>2392</v>
      </c>
      <c r="EW1141" s="32"/>
      <c r="EX1141" s="32"/>
      <c r="EY1141" s="32"/>
      <c r="EZ1141" s="32"/>
      <c r="FA1141" s="32"/>
    </row>
    <row r="1142" spans="151:157">
      <c r="EU1142" s="29" t="s">
        <v>2393</v>
      </c>
      <c r="EV1142" s="30" t="s">
        <v>2394</v>
      </c>
      <c r="EW1142" s="32"/>
      <c r="EX1142" s="32"/>
      <c r="EY1142" s="32"/>
      <c r="EZ1142" s="32"/>
      <c r="FA1142" s="32"/>
    </row>
    <row r="1143" spans="151:157">
      <c r="EU1143" s="29" t="s">
        <v>2395</v>
      </c>
      <c r="EV1143" s="30" t="s">
        <v>2396</v>
      </c>
      <c r="EW1143" s="32"/>
      <c r="EX1143" s="32"/>
      <c r="EY1143" s="32"/>
      <c r="EZ1143" s="32"/>
      <c r="FA1143" s="32"/>
    </row>
    <row r="1144" spans="151:157">
      <c r="EU1144" s="29" t="s">
        <v>2397</v>
      </c>
      <c r="EV1144" s="30" t="s">
        <v>2398</v>
      </c>
      <c r="EW1144" s="32"/>
      <c r="EX1144" s="32"/>
      <c r="EY1144" s="32"/>
      <c r="EZ1144" s="32"/>
      <c r="FA1144" s="32"/>
    </row>
    <row r="1145" spans="151:157">
      <c r="EU1145" s="29" t="s">
        <v>2399</v>
      </c>
      <c r="EV1145" s="30" t="s">
        <v>2400</v>
      </c>
      <c r="EW1145" s="32"/>
      <c r="EX1145" s="32"/>
      <c r="EY1145" s="32"/>
      <c r="EZ1145" s="32"/>
      <c r="FA1145" s="32"/>
    </row>
    <row r="1146" spans="151:157">
      <c r="EU1146" s="29" t="s">
        <v>2401</v>
      </c>
      <c r="EV1146" s="30" t="s">
        <v>2402</v>
      </c>
      <c r="EW1146" s="32"/>
      <c r="EX1146" s="32"/>
      <c r="EY1146" s="32"/>
      <c r="EZ1146" s="32"/>
      <c r="FA1146" s="32"/>
    </row>
    <row r="1147" spans="151:157">
      <c r="EU1147" s="29" t="s">
        <v>2403</v>
      </c>
      <c r="EV1147" s="30" t="s">
        <v>2404</v>
      </c>
      <c r="EW1147" s="32"/>
      <c r="EX1147" s="32"/>
      <c r="EY1147" s="32"/>
      <c r="EZ1147" s="32"/>
      <c r="FA1147" s="32"/>
    </row>
    <row r="1148" spans="151:157">
      <c r="EU1148" s="29" t="s">
        <v>2405</v>
      </c>
      <c r="EV1148" s="30" t="s">
        <v>2406</v>
      </c>
      <c r="EW1148" s="32"/>
      <c r="EX1148" s="32"/>
      <c r="EY1148" s="32"/>
      <c r="EZ1148" s="32"/>
      <c r="FA1148" s="32"/>
    </row>
    <row r="1149" spans="151:157">
      <c r="EU1149" s="29" t="s">
        <v>2407</v>
      </c>
      <c r="EV1149" s="30" t="s">
        <v>2408</v>
      </c>
      <c r="EW1149" s="32"/>
      <c r="EX1149" s="32"/>
      <c r="EY1149" s="32"/>
      <c r="EZ1149" s="32"/>
      <c r="FA1149" s="32"/>
    </row>
    <row r="1150" spans="151:157">
      <c r="EU1150" s="29" t="s">
        <v>2409</v>
      </c>
      <c r="EV1150" s="30" t="s">
        <v>2410</v>
      </c>
      <c r="EW1150" s="32"/>
      <c r="EX1150" s="32"/>
      <c r="EY1150" s="32"/>
      <c r="EZ1150" s="32"/>
      <c r="FA1150" s="32"/>
    </row>
    <row r="1151" spans="151:157">
      <c r="EU1151" s="29" t="s">
        <v>2411</v>
      </c>
      <c r="EV1151" s="30" t="s">
        <v>2412</v>
      </c>
      <c r="EW1151" s="32"/>
      <c r="EX1151" s="32"/>
      <c r="EY1151" s="32"/>
      <c r="EZ1151" s="32"/>
      <c r="FA1151" s="32"/>
    </row>
    <row r="1152" spans="151:157">
      <c r="EU1152" s="29" t="s">
        <v>2411</v>
      </c>
      <c r="EV1152" s="30" t="s">
        <v>2412</v>
      </c>
      <c r="EW1152" s="32"/>
      <c r="EX1152" s="32"/>
      <c r="EY1152" s="32"/>
      <c r="EZ1152" s="32"/>
      <c r="FA1152" s="32"/>
    </row>
    <row r="1153" spans="151:157">
      <c r="EU1153" s="29" t="s">
        <v>2407</v>
      </c>
      <c r="EV1153" s="30" t="s">
        <v>2408</v>
      </c>
      <c r="EW1153" s="32"/>
      <c r="EX1153" s="32"/>
      <c r="EY1153" s="32"/>
      <c r="EZ1153" s="32"/>
      <c r="FA1153" s="32"/>
    </row>
    <row r="1154" spans="151:157">
      <c r="EU1154" s="29" t="s">
        <v>2409</v>
      </c>
      <c r="EV1154" s="30" t="s">
        <v>2410</v>
      </c>
      <c r="EW1154" s="32"/>
      <c r="EX1154" s="32"/>
      <c r="EY1154" s="32"/>
      <c r="EZ1154" s="32"/>
      <c r="FA1154" s="32"/>
    </row>
    <row r="1155" spans="151:157">
      <c r="EU1155" s="29" t="s">
        <v>2411</v>
      </c>
      <c r="EV1155" s="30" t="s">
        <v>2412</v>
      </c>
      <c r="EW1155" s="32"/>
      <c r="EX1155" s="32"/>
      <c r="EY1155" s="32"/>
      <c r="EZ1155" s="32"/>
      <c r="FA1155" s="32"/>
    </row>
  </sheetData>
  <sheetProtection password="9091" sheet="1"/>
  <mergeCells count="410">
    <mergeCell ref="A3:H3"/>
    <mergeCell ref="I3:AL3"/>
    <mergeCell ref="AM3:AR3"/>
    <mergeCell ref="AS3:BD3"/>
    <mergeCell ref="A4:B6"/>
    <mergeCell ref="C4:F4"/>
    <mergeCell ref="G4:M4"/>
    <mergeCell ref="O4:U4"/>
    <mergeCell ref="V4:W4"/>
    <mergeCell ref="X4:AD4"/>
    <mergeCell ref="AE4:AG4"/>
    <mergeCell ref="AH4:AL4"/>
    <mergeCell ref="AM4:AO4"/>
    <mergeCell ref="AP4:AT4"/>
    <mergeCell ref="AU4:AW4"/>
    <mergeCell ref="AX4:BA4"/>
    <mergeCell ref="BB4:BD4"/>
    <mergeCell ref="C5:F6"/>
    <mergeCell ref="G5:P5"/>
    <mergeCell ref="Q5:AD5"/>
    <mergeCell ref="AE5:AG5"/>
    <mergeCell ref="AH5:AM5"/>
    <mergeCell ref="AN5:AR5"/>
    <mergeCell ref="AS5:BA5"/>
    <mergeCell ref="BB5:BD5"/>
    <mergeCell ref="G6:L6"/>
    <mergeCell ref="M6:Q6"/>
    <mergeCell ref="S6:U6"/>
    <mergeCell ref="X6:AB6"/>
    <mergeCell ref="AD6:AF6"/>
    <mergeCell ref="AH6:AM6"/>
    <mergeCell ref="AN6:BD6"/>
    <mergeCell ref="A7:B26"/>
    <mergeCell ref="C7:T7"/>
    <mergeCell ref="U7:V7"/>
    <mergeCell ref="X7:AE7"/>
    <mergeCell ref="AG7:AL7"/>
    <mergeCell ref="AM7:AN7"/>
    <mergeCell ref="C9:T10"/>
    <mergeCell ref="U9:Y9"/>
    <mergeCell ref="Z9:AC9"/>
    <mergeCell ref="AE9:AG9"/>
    <mergeCell ref="AP7:AW7"/>
    <mergeCell ref="AY7:BD7"/>
    <mergeCell ref="D8:H8"/>
    <mergeCell ref="I8:J8"/>
    <mergeCell ref="K8:S8"/>
    <mergeCell ref="U8:AF8"/>
    <mergeCell ref="AH8:AK8"/>
    <mergeCell ref="AM8:AX8"/>
    <mergeCell ref="AZ8:BC8"/>
    <mergeCell ref="AI9:AK9"/>
    <mergeCell ref="AM9:AQ9"/>
    <mergeCell ref="AR9:AU9"/>
    <mergeCell ref="AW9:AY9"/>
    <mergeCell ref="BA9:BC9"/>
    <mergeCell ref="U10:Y10"/>
    <mergeCell ref="Z10:AC10"/>
    <mergeCell ref="AE10:AG10"/>
    <mergeCell ref="AI10:AK10"/>
    <mergeCell ref="AM10:AQ10"/>
    <mergeCell ref="AR10:AU10"/>
    <mergeCell ref="AW10:AY10"/>
    <mergeCell ref="BA10:BC10"/>
    <mergeCell ref="C11:T11"/>
    <mergeCell ref="U11:AE11"/>
    <mergeCell ref="AF11:AI11"/>
    <mergeCell ref="AK11:AN11"/>
    <mergeCell ref="AP11:AS11"/>
    <mergeCell ref="AT11:BD11"/>
    <mergeCell ref="C12:D18"/>
    <mergeCell ref="E12:F18"/>
    <mergeCell ref="G12:N12"/>
    <mergeCell ref="O12:T12"/>
    <mergeCell ref="V12:AD12"/>
    <mergeCell ref="AG12:AK12"/>
    <mergeCell ref="AJ14:AL14"/>
    <mergeCell ref="G16:T16"/>
    <mergeCell ref="U16:AI16"/>
    <mergeCell ref="AJ16:AL16"/>
    <mergeCell ref="AN12:AV12"/>
    <mergeCell ref="AY12:BC12"/>
    <mergeCell ref="G13:T13"/>
    <mergeCell ref="U13:AL13"/>
    <mergeCell ref="AM13:BD13"/>
    <mergeCell ref="G14:L14"/>
    <mergeCell ref="M14:T14"/>
    <mergeCell ref="U14:AA14"/>
    <mergeCell ref="AB14:AD14"/>
    <mergeCell ref="AE14:AI14"/>
    <mergeCell ref="AM14:AS14"/>
    <mergeCell ref="AT14:AV14"/>
    <mergeCell ref="AW14:BA14"/>
    <mergeCell ref="BB14:BD14"/>
    <mergeCell ref="G15:T15"/>
    <mergeCell ref="U15:AI15"/>
    <mergeCell ref="AJ15:AL15"/>
    <mergeCell ref="AM15:BA15"/>
    <mergeCell ref="BB15:BD15"/>
    <mergeCell ref="AM16:BA16"/>
    <mergeCell ref="BB16:BD16"/>
    <mergeCell ref="G17:T17"/>
    <mergeCell ref="U17:AI17"/>
    <mergeCell ref="AJ17:AL17"/>
    <mergeCell ref="AM17:BA17"/>
    <mergeCell ref="BB17:BD17"/>
    <mergeCell ref="G18:T18"/>
    <mergeCell ref="U18:AI18"/>
    <mergeCell ref="AJ18:AL18"/>
    <mergeCell ref="AM18:AP18"/>
    <mergeCell ref="AR18:BC18"/>
    <mergeCell ref="C19:T19"/>
    <mergeCell ref="U19:AE19"/>
    <mergeCell ref="AF19:AI19"/>
    <mergeCell ref="AK19:AN19"/>
    <mergeCell ref="AP19:AS19"/>
    <mergeCell ref="AT19:BD19"/>
    <mergeCell ref="C20:D26"/>
    <mergeCell ref="E20:F26"/>
    <mergeCell ref="G20:N20"/>
    <mergeCell ref="O20:T20"/>
    <mergeCell ref="V20:AD20"/>
    <mergeCell ref="AG20:AK20"/>
    <mergeCell ref="AN20:AV20"/>
    <mergeCell ref="AY20:BC20"/>
    <mergeCell ref="G21:T21"/>
    <mergeCell ref="U21:AL21"/>
    <mergeCell ref="AM21:BD21"/>
    <mergeCell ref="G22:L22"/>
    <mergeCell ref="M22:T22"/>
    <mergeCell ref="U22:AA22"/>
    <mergeCell ref="AB22:AD22"/>
    <mergeCell ref="AE22:AI22"/>
    <mergeCell ref="AJ22:AL22"/>
    <mergeCell ref="AM22:AS22"/>
    <mergeCell ref="AT22:AV22"/>
    <mergeCell ref="AW22:BA22"/>
    <mergeCell ref="BB22:BD22"/>
    <mergeCell ref="G23:T23"/>
    <mergeCell ref="U23:AI23"/>
    <mergeCell ref="AJ23:AL23"/>
    <mergeCell ref="AM23:BA23"/>
    <mergeCell ref="BB23:BD23"/>
    <mergeCell ref="G24:T24"/>
    <mergeCell ref="U24:AI24"/>
    <mergeCell ref="AJ24:AL24"/>
    <mergeCell ref="AM24:BA24"/>
    <mergeCell ref="BB24:BD24"/>
    <mergeCell ref="G25:T25"/>
    <mergeCell ref="U25:AI25"/>
    <mergeCell ref="AJ25:AL25"/>
    <mergeCell ref="AM25:BA25"/>
    <mergeCell ref="BB25:BD25"/>
    <mergeCell ref="G26:T26"/>
    <mergeCell ref="U26:X26"/>
    <mergeCell ref="Z26:AK26"/>
    <mergeCell ref="AM26:BA26"/>
    <mergeCell ref="BB26:BD26"/>
    <mergeCell ref="A27:B35"/>
    <mergeCell ref="C27:K31"/>
    <mergeCell ref="L27:T27"/>
    <mergeCell ref="V27:AC27"/>
    <mergeCell ref="AN27:AT27"/>
    <mergeCell ref="AW27:BC27"/>
    <mergeCell ref="L28:T28"/>
    <mergeCell ref="U28:AD28"/>
    <mergeCell ref="AE28:AF32"/>
    <mergeCell ref="AG28:AL28"/>
    <mergeCell ref="AM28:AU28"/>
    <mergeCell ref="AV28:BD28"/>
    <mergeCell ref="L29:T29"/>
    <mergeCell ref="V29:AC29"/>
    <mergeCell ref="AG29:AL29"/>
    <mergeCell ref="AM29:AU29"/>
    <mergeCell ref="AV29:BD29"/>
    <mergeCell ref="L30:P31"/>
    <mergeCell ref="Q30:T30"/>
    <mergeCell ref="U30:W30"/>
    <mergeCell ref="Y30:Z30"/>
    <mergeCell ref="AB30:AC30"/>
    <mergeCell ref="AG30:AL30"/>
    <mergeCell ref="AM30:AR30"/>
    <mergeCell ref="AS30:AU30"/>
    <mergeCell ref="AV30:BA30"/>
    <mergeCell ref="BB30:BD30"/>
    <mergeCell ref="Q31:T31"/>
    <mergeCell ref="U31:W31"/>
    <mergeCell ref="Y31:Z31"/>
    <mergeCell ref="AB31:AC31"/>
    <mergeCell ref="AG31:AL31"/>
    <mergeCell ref="AM31:AU31"/>
    <mergeCell ref="AV31:BD31"/>
    <mergeCell ref="C32:K32"/>
    <mergeCell ref="L32:T32"/>
    <mergeCell ref="V32:AC32"/>
    <mergeCell ref="AG32:AL32"/>
    <mergeCell ref="AM32:AR32"/>
    <mergeCell ref="AS32:AU32"/>
    <mergeCell ref="AV32:BA32"/>
    <mergeCell ref="BB32:BD32"/>
    <mergeCell ref="C33:K33"/>
    <mergeCell ref="L33:T33"/>
    <mergeCell ref="U33:AA33"/>
    <mergeCell ref="AB33:AD33"/>
    <mergeCell ref="AE33:AF35"/>
    <mergeCell ref="AG33:BD33"/>
    <mergeCell ref="C34:K34"/>
    <mergeCell ref="L34:T34"/>
    <mergeCell ref="V34:AC34"/>
    <mergeCell ref="AG34:AQ34"/>
    <mergeCell ref="AR34:BD34"/>
    <mergeCell ref="C35:K35"/>
    <mergeCell ref="L35:T35"/>
    <mergeCell ref="U35:AA35"/>
    <mergeCell ref="AB35:AD35"/>
    <mergeCell ref="AG35:AS35"/>
    <mergeCell ref="C43:M43"/>
    <mergeCell ref="O43:W43"/>
    <mergeCell ref="C44:M44"/>
    <mergeCell ref="N44:U44"/>
    <mergeCell ref="V44:X44"/>
    <mergeCell ref="AT35:BD35"/>
    <mergeCell ref="Z38:AH38"/>
    <mergeCell ref="AK38:AS38"/>
    <mergeCell ref="AU38:BD38"/>
    <mergeCell ref="C39:M39"/>
    <mergeCell ref="N39:X39"/>
    <mergeCell ref="Y39:AI39"/>
    <mergeCell ref="AJ39:AT39"/>
    <mergeCell ref="AU39:BD41"/>
    <mergeCell ref="Z40:AH40"/>
    <mergeCell ref="AK40:AS40"/>
    <mergeCell ref="Y41:AB41"/>
    <mergeCell ref="AD41:AE41"/>
    <mergeCell ref="AG41:AH41"/>
    <mergeCell ref="J42:M42"/>
    <mergeCell ref="N42:Q42"/>
    <mergeCell ref="S42:T42"/>
    <mergeCell ref="Y42:AB42"/>
    <mergeCell ref="AG42:AH42"/>
    <mergeCell ref="AJ42:AM42"/>
    <mergeCell ref="AO42:AP42"/>
    <mergeCell ref="AD42:AE42"/>
    <mergeCell ref="A38:B46"/>
    <mergeCell ref="C38:M38"/>
    <mergeCell ref="O38:W38"/>
    <mergeCell ref="V42:W42"/>
    <mergeCell ref="C46:M46"/>
    <mergeCell ref="N46:U46"/>
    <mergeCell ref="V46:X46"/>
    <mergeCell ref="C40:M40"/>
    <mergeCell ref="O40:W40"/>
    <mergeCell ref="C41:I42"/>
    <mergeCell ref="J41:M41"/>
    <mergeCell ref="N41:Q41"/>
    <mergeCell ref="S41:T41"/>
    <mergeCell ref="V41:W41"/>
    <mergeCell ref="C45:M45"/>
    <mergeCell ref="O45:W45"/>
    <mergeCell ref="AR44:AT44"/>
    <mergeCell ref="AU44:BD44"/>
    <mergeCell ref="AR42:AS42"/>
    <mergeCell ref="AJ41:AM41"/>
    <mergeCell ref="AO41:AP41"/>
    <mergeCell ref="AR41:AS41"/>
    <mergeCell ref="AU42:BD42"/>
    <mergeCell ref="Z45:AH45"/>
    <mergeCell ref="AK45:AS45"/>
    <mergeCell ref="AU45:BD45"/>
    <mergeCell ref="Z43:AH43"/>
    <mergeCell ref="AK43:AS43"/>
    <mergeCell ref="AU43:BD43"/>
    <mergeCell ref="Y46:AF46"/>
    <mergeCell ref="AG46:AI46"/>
    <mergeCell ref="AJ46:AQ46"/>
    <mergeCell ref="AR46:AT46"/>
    <mergeCell ref="AU46:BD46"/>
    <mergeCell ref="Y44:AF44"/>
    <mergeCell ref="AG44:AI44"/>
    <mergeCell ref="AJ44:AQ44"/>
    <mergeCell ref="A47:B62"/>
    <mergeCell ref="C47:T47"/>
    <mergeCell ref="U47:AF47"/>
    <mergeCell ref="AH47:AK47"/>
    <mergeCell ref="AM47:AX47"/>
    <mergeCell ref="AZ47:BC47"/>
    <mergeCell ref="C48:F57"/>
    <mergeCell ref="G48:H49"/>
    <mergeCell ref="I48:T48"/>
    <mergeCell ref="W48:AA48"/>
    <mergeCell ref="AC48:AD48"/>
    <mergeCell ref="AF48:AJ48"/>
    <mergeCell ref="AL48:AM48"/>
    <mergeCell ref="AO48:AS48"/>
    <mergeCell ref="AU48:AV48"/>
    <mergeCell ref="AX48:BB48"/>
    <mergeCell ref="I49:T49"/>
    <mergeCell ref="U49:AA49"/>
    <mergeCell ref="AB49:AC49"/>
    <mergeCell ref="AD49:AJ49"/>
    <mergeCell ref="AK49:AL49"/>
    <mergeCell ref="AM49:AS49"/>
    <mergeCell ref="AT49:AU49"/>
    <mergeCell ref="AV49:BB49"/>
    <mergeCell ref="BC49:BD49"/>
    <mergeCell ref="G50:H57"/>
    <mergeCell ref="I50:J54"/>
    <mergeCell ref="K50:N52"/>
    <mergeCell ref="O50:T50"/>
    <mergeCell ref="V50:AJ50"/>
    <mergeCell ref="AL50:AM50"/>
    <mergeCell ref="AO50:BC50"/>
    <mergeCell ref="O51:T51"/>
    <mergeCell ref="U51:AJ51"/>
    <mergeCell ref="AK51:AL51"/>
    <mergeCell ref="AM51:BA51"/>
    <mergeCell ref="BB51:BD51"/>
    <mergeCell ref="O52:T52"/>
    <mergeCell ref="U52:AJ52"/>
    <mergeCell ref="AK52:AL52"/>
    <mergeCell ref="AM52:BA52"/>
    <mergeCell ref="BB52:BD52"/>
    <mergeCell ref="K53:N54"/>
    <mergeCell ref="O53:T53"/>
    <mergeCell ref="V53:AJ53"/>
    <mergeCell ref="AL53:AM53"/>
    <mergeCell ref="AO53:BC53"/>
    <mergeCell ref="O54:T54"/>
    <mergeCell ref="U54:AJ54"/>
    <mergeCell ref="AK54:AL54"/>
    <mergeCell ref="AM54:BA54"/>
    <mergeCell ref="BB54:BD54"/>
    <mergeCell ref="I55:J57"/>
    <mergeCell ref="K55:T55"/>
    <mergeCell ref="V55:AJ55"/>
    <mergeCell ref="AL55:AM55"/>
    <mergeCell ref="AO55:BC55"/>
    <mergeCell ref="K56:T56"/>
    <mergeCell ref="U56:AJ56"/>
    <mergeCell ref="AK56:AL56"/>
    <mergeCell ref="AM56:BA56"/>
    <mergeCell ref="BB56:BD56"/>
    <mergeCell ref="K57:T57"/>
    <mergeCell ref="U57:AJ57"/>
    <mergeCell ref="AK57:AL57"/>
    <mergeCell ref="AM57:BA57"/>
    <mergeCell ref="BB57:BD57"/>
    <mergeCell ref="C58:D62"/>
    <mergeCell ref="E58:F62"/>
    <mergeCell ref="G58:T58"/>
    <mergeCell ref="V58:Y58"/>
    <mergeCell ref="AA58:AL58"/>
    <mergeCell ref="AN58:AQ58"/>
    <mergeCell ref="AS58:BD58"/>
    <mergeCell ref="G59:T59"/>
    <mergeCell ref="U59:AZ59"/>
    <mergeCell ref="BA59:BD59"/>
    <mergeCell ref="G60:T60"/>
    <mergeCell ref="U60:Z60"/>
    <mergeCell ref="AB60:AK60"/>
    <mergeCell ref="AM60:AR60"/>
    <mergeCell ref="AS60:BD60"/>
    <mergeCell ref="G61:T61"/>
    <mergeCell ref="U61:AJ61"/>
    <mergeCell ref="AK61:AL61"/>
    <mergeCell ref="AM61:BA61"/>
    <mergeCell ref="BB61:BD61"/>
    <mergeCell ref="G62:T62"/>
    <mergeCell ref="U62:BA62"/>
    <mergeCell ref="BB62:BD62"/>
    <mergeCell ref="A63:B70"/>
    <mergeCell ref="C63:J66"/>
    <mergeCell ref="K63:W63"/>
    <mergeCell ref="X63:AD63"/>
    <mergeCell ref="AE63:AG63"/>
    <mergeCell ref="AH63:AT63"/>
    <mergeCell ref="K65:W65"/>
    <mergeCell ref="X65:AD65"/>
    <mergeCell ref="AE65:AG65"/>
    <mergeCell ref="AH65:AT65"/>
    <mergeCell ref="C67:J67"/>
    <mergeCell ref="K67:W67"/>
    <mergeCell ref="X67:AD67"/>
    <mergeCell ref="AE67:AG67"/>
    <mergeCell ref="AH67:AT67"/>
    <mergeCell ref="AV63:BA63"/>
    <mergeCell ref="BB63:BD63"/>
    <mergeCell ref="K64:W64"/>
    <mergeCell ref="X64:AD64"/>
    <mergeCell ref="AE64:AG64"/>
    <mergeCell ref="AH64:BD64"/>
    <mergeCell ref="AU65:BA65"/>
    <mergeCell ref="BB65:BD65"/>
    <mergeCell ref="K66:W66"/>
    <mergeCell ref="X66:AD66"/>
    <mergeCell ref="AE66:AG66"/>
    <mergeCell ref="AH66:AT66"/>
    <mergeCell ref="AU66:BA66"/>
    <mergeCell ref="BB66:BD66"/>
    <mergeCell ref="AU67:BA67"/>
    <mergeCell ref="C69:J70"/>
    <mergeCell ref="K69:BD70"/>
    <mergeCell ref="BB67:BD67"/>
    <mergeCell ref="C68:J68"/>
    <mergeCell ref="K68:T68"/>
    <mergeCell ref="U68:W68"/>
    <mergeCell ref="X68:AD68"/>
    <mergeCell ref="AE68:AG68"/>
    <mergeCell ref="AH68:AT68"/>
    <mergeCell ref="AU68:BD68"/>
  </mergeCells>
  <phoneticPr fontId="5"/>
  <conditionalFormatting sqref="K8">
    <cfRule type="expression" dxfId="45" priority="90" stopIfTrue="1">
      <formula>($K$8="")</formula>
    </cfRule>
  </conditionalFormatting>
  <conditionalFormatting sqref="N46">
    <cfRule type="expression" dxfId="44" priority="92" stopIfTrue="1">
      <formula>(AND(VALUE($O$45)&gt;0,MOD(VALUE($O$45),2)=0,$N$46=""))</formula>
    </cfRule>
  </conditionalFormatting>
  <conditionalFormatting sqref="U35">
    <cfRule type="expression" dxfId="43" priority="91" stopIfTrue="1">
      <formula>(AND(VALUE($V$34)&gt;0,MOD(VALUE($V$34),2)=0,$U$35=""))</formula>
    </cfRule>
  </conditionalFormatting>
  <conditionalFormatting sqref="U49">
    <cfRule type="expression" dxfId="42" priority="108" stopIfTrue="1">
      <formula>($BF$51="NG")</formula>
    </cfRule>
  </conditionalFormatting>
  <conditionalFormatting sqref="U51">
    <cfRule type="expression" dxfId="41" priority="114" stopIfTrue="1">
      <formula>(AND($U$51="",VALUE($V$50)&gt;0))</formula>
    </cfRule>
  </conditionalFormatting>
  <conditionalFormatting sqref="U52">
    <cfRule type="expression" dxfId="40" priority="116" stopIfTrue="1">
      <formula>(AND($U$52="",VALUE($V$50)&gt;0))</formula>
    </cfRule>
  </conditionalFormatting>
  <conditionalFormatting sqref="U54">
    <cfRule type="expression" dxfId="39" priority="120" stopIfTrue="1">
      <formula>(AND($U$54="",VALUE($V$53)&gt;0,VALUE($V$53)&lt;6))</formula>
    </cfRule>
  </conditionalFormatting>
  <conditionalFormatting sqref="U56">
    <cfRule type="expression" dxfId="38" priority="124" stopIfTrue="1">
      <formula>(AND(OR(VALUE($V$55)=1,VALUE($V$55)=2),$U$56=""))</formula>
    </cfRule>
  </conditionalFormatting>
  <conditionalFormatting sqref="U57">
    <cfRule type="expression" dxfId="37" priority="126" stopIfTrue="1">
      <formula>(AND(OR(VALUE($V$55)=1,VALUE($V$55)=2),$U$57=""))</formula>
    </cfRule>
  </conditionalFormatting>
  <conditionalFormatting sqref="U59">
    <cfRule type="expression" dxfId="36" priority="128" stopIfTrue="1">
      <formula>(AND($U$59&lt;&gt;"",$AB$60&lt;&gt;""))</formula>
    </cfRule>
  </conditionalFormatting>
  <conditionalFormatting sqref="U62:BA62">
    <cfRule type="expression" dxfId="35" priority="3" stopIfTrue="1">
      <formula>($U$62="")</formula>
    </cfRule>
  </conditionalFormatting>
  <conditionalFormatting sqref="V50">
    <cfRule type="expression" dxfId="34" priority="112" stopIfTrue="1">
      <formula>($BF$62="NG")</formula>
    </cfRule>
  </conditionalFormatting>
  <conditionalFormatting sqref="V53">
    <cfRule type="expression" dxfId="33" priority="118" stopIfTrue="1">
      <formula>($V$53="")</formula>
    </cfRule>
  </conditionalFormatting>
  <conditionalFormatting sqref="V55">
    <cfRule type="expression" dxfId="32" priority="122" stopIfTrue="1">
      <formula>(AND($BF$3="QAM",$Q$5&lt;8000,$V$55=""))</formula>
    </cfRule>
  </conditionalFormatting>
  <conditionalFormatting sqref="V58:Y58">
    <cfRule type="expression" dxfId="31" priority="2" stopIfTrue="1">
      <formula>NOT(AND($BF$3="QAM",$Q$5&lt;8000))</formula>
    </cfRule>
  </conditionalFormatting>
  <conditionalFormatting sqref="W48">
    <cfRule type="expression" dxfId="30" priority="104" stopIfTrue="1">
      <formula>($W$48="")</formula>
    </cfRule>
  </conditionalFormatting>
  <conditionalFormatting sqref="X63">
    <cfRule type="expression" dxfId="29" priority="130" stopIfTrue="1">
      <formula>($X$63="")</formula>
    </cfRule>
  </conditionalFormatting>
  <conditionalFormatting sqref="X64">
    <cfRule type="expression" dxfId="28" priority="132" stopIfTrue="1">
      <formula>(AND($BF$3="QAM",$X$64=""))</formula>
    </cfRule>
  </conditionalFormatting>
  <conditionalFormatting sqref="Y46">
    <cfRule type="expression" dxfId="27" priority="93" stopIfTrue="1">
      <formula>(AND(VALUE($Z$45)&gt;0,MOD(VALUE($Z$45),2)=0,$Y$46=""))</formula>
    </cfRule>
  </conditionalFormatting>
  <conditionalFormatting sqref="AB60">
    <cfRule type="expression" dxfId="26" priority="129" stopIfTrue="1">
      <formula>(AND($U$59&lt;&gt;"",$AB$60&lt;&gt;""))</formula>
    </cfRule>
  </conditionalFormatting>
  <conditionalFormatting sqref="AD49">
    <cfRule type="expression" dxfId="25" priority="109" stopIfTrue="1">
      <formula>($BG$51="NG")</formula>
    </cfRule>
  </conditionalFormatting>
  <conditionalFormatting sqref="AF48">
    <cfRule type="expression" dxfId="24" priority="105" stopIfTrue="1">
      <formula>(AND($AF$48="",COUNTA($U$33,$N$44,$Y$44)&gt;0))</formula>
    </cfRule>
  </conditionalFormatting>
  <conditionalFormatting sqref="AG33">
    <cfRule type="expression" dxfId="23" priority="102" stopIfTrue="1">
      <formula>(AND(OR(VALUE($V$34)=9,VALUE($O$45)=9,VALUE($Z$45)=9),$AG$33=""))</formula>
    </cfRule>
  </conditionalFormatting>
  <conditionalFormatting sqref="AM29">
    <cfRule type="expression" dxfId="22" priority="94" stopIfTrue="1">
      <formula>(AND(VALUE($Z$26)&gt;0,$AM$29=""))</formula>
    </cfRule>
  </conditionalFormatting>
  <conditionalFormatting sqref="AM30">
    <cfRule type="expression" dxfId="21" priority="96" stopIfTrue="1">
      <formula>(AND(VALUE($Z$26)&gt;0,$AM$30=""))</formula>
    </cfRule>
  </conditionalFormatting>
  <conditionalFormatting sqref="AM31">
    <cfRule type="expression" dxfId="20" priority="98" stopIfTrue="1">
      <formula>(AND(VALUE($Z$26)&gt;0,$AM$31=""))</formula>
    </cfRule>
  </conditionalFormatting>
  <conditionalFormatting sqref="AM32">
    <cfRule type="expression" dxfId="19" priority="100" stopIfTrue="1">
      <formula>(AND(VALUE($Z$26)&gt;0,$AM$32=""))</formula>
    </cfRule>
  </conditionalFormatting>
  <conditionalFormatting sqref="AM49">
    <cfRule type="expression" dxfId="18" priority="110" stopIfTrue="1">
      <formula>($BH$51="NG")</formula>
    </cfRule>
  </conditionalFormatting>
  <conditionalFormatting sqref="AM51">
    <cfRule type="expression" dxfId="17" priority="115" stopIfTrue="1">
      <formula>(AND($AM$51="",VALUE($AO$50)&gt;0))</formula>
    </cfRule>
  </conditionalFormatting>
  <conditionalFormatting sqref="AM52">
    <cfRule type="expression" dxfId="16" priority="117" stopIfTrue="1">
      <formula>(AND($AM$52="",VALUE($AO$50)&gt;0))</formula>
    </cfRule>
  </conditionalFormatting>
  <conditionalFormatting sqref="AM54">
    <cfRule type="expression" dxfId="15" priority="121" stopIfTrue="1">
      <formula>(AND($AM$54="",VALUE($AO$53)&gt;0,VALUE($AO$53)&lt;6))</formula>
    </cfRule>
  </conditionalFormatting>
  <conditionalFormatting sqref="AM56">
    <cfRule type="expression" dxfId="14" priority="125" stopIfTrue="1">
      <formula>(AND(OR(VALUE($AO$55)=1,VALUE($AO$55)=2),$AM$56=""))</formula>
    </cfRule>
  </conditionalFormatting>
  <conditionalFormatting sqref="AM57">
    <cfRule type="expression" dxfId="13" priority="127" stopIfTrue="1">
      <formula>(AND(OR(VALUE($AO$55)=1,VALUE($AO$55)=2),$AM$57=""))</formula>
    </cfRule>
  </conditionalFormatting>
  <conditionalFormatting sqref="AN58:AQ58">
    <cfRule type="expression" dxfId="12" priority="1" stopIfTrue="1">
      <formula>NOT(AND($BF$3="QAM",$Q$5&lt;8000))</formula>
    </cfRule>
  </conditionalFormatting>
  <conditionalFormatting sqref="AO48">
    <cfRule type="expression" dxfId="11" priority="106" stopIfTrue="1">
      <formula>(AND($AO$48="",COUNTA($U$33,$N$44,$Y$44)&gt;1))</formula>
    </cfRule>
  </conditionalFormatting>
  <conditionalFormatting sqref="AO50">
    <cfRule type="expression" dxfId="10" priority="113" stopIfTrue="1">
      <formula>($BH$62="NG")</formula>
    </cfRule>
  </conditionalFormatting>
  <conditionalFormatting sqref="AO53">
    <cfRule type="expression" dxfId="9" priority="119" stopIfTrue="1">
      <formula>(AND($AO$53="",COUNTA($U$33,$N$44,$Y$44)&gt;0))</formula>
    </cfRule>
  </conditionalFormatting>
  <conditionalFormatting sqref="AO55">
    <cfRule type="expression" dxfId="8" priority="123" stopIfTrue="1">
      <formula>(AND($BF$3="QAM",$Q$5&lt;8000,COUNTA($U$33,$N$44,$Y$44)&gt;0,$AO$55=""))</formula>
    </cfRule>
  </conditionalFormatting>
  <conditionalFormatting sqref="AT35">
    <cfRule type="expression" dxfId="7" priority="103" stopIfTrue="1">
      <formula>($AT$35="")</formula>
    </cfRule>
  </conditionalFormatting>
  <conditionalFormatting sqref="AV29">
    <cfRule type="expression" dxfId="6" priority="95" stopIfTrue="1">
      <formula>(AND(VALUE($AR$18)&gt;0,$AV$29=""))</formula>
    </cfRule>
  </conditionalFormatting>
  <conditionalFormatting sqref="AV30">
    <cfRule type="expression" dxfId="5" priority="97" stopIfTrue="1">
      <formula>(AND(VALUE($AR$18)&gt;0,$AV$30=""))</formula>
    </cfRule>
  </conditionalFormatting>
  <conditionalFormatting sqref="AV31">
    <cfRule type="expression" dxfId="4" priority="99" stopIfTrue="1">
      <formula>(AND(VALUE($AR$18)&gt;0,$AV$31=""))</formula>
    </cfRule>
  </conditionalFormatting>
  <conditionalFormatting sqref="AV32">
    <cfRule type="expression" dxfId="3" priority="101" stopIfTrue="1">
      <formula>(AND(VALUE($AR$18)&gt;0,$AV$32=""))</formula>
    </cfRule>
  </conditionalFormatting>
  <conditionalFormatting sqref="AV49">
    <cfRule type="expression" dxfId="2" priority="111" stopIfTrue="1">
      <formula>($BI$51="NG")</formula>
    </cfRule>
  </conditionalFormatting>
  <conditionalFormatting sqref="AV63">
    <cfRule type="expression" dxfId="1" priority="131" stopIfTrue="1">
      <formula>($AV$63="")</formula>
    </cfRule>
  </conditionalFormatting>
  <conditionalFormatting sqref="AX48">
    <cfRule type="expression" dxfId="0" priority="107" stopIfTrue="1">
      <formula>(AND($AX$48="",COUNTA($U$33,$N$44,$Y$44)&gt;2))</formula>
    </cfRule>
  </conditionalFormatting>
  <dataValidations disablePrompts="1" count="86">
    <dataValidation type="textLength" imeMode="hiragana" operator="lessThanOrEqual" allowBlank="1" showInputMessage="1" showErrorMessage="1" sqref="I3" xr:uid="{EAEE578F-02F3-480F-9C9B-FF345C96CB52}">
      <formula1>25</formula1>
    </dataValidation>
    <dataValidation type="textLength" imeMode="disabled" operator="lessThanOrEqual" allowBlank="1" showInputMessage="1" showErrorMessage="1" sqref="AS3" xr:uid="{6A492ECB-0AC0-4D1B-BB48-A2FBCBBD6BBF}">
      <formula1>15</formula1>
    </dataValidation>
    <dataValidation type="textLength" imeMode="hiragana" operator="lessThanOrEqual" allowBlank="1" showInputMessage="1" showErrorMessage="1" sqref="G4 O4" xr:uid="{75CC0411-654E-40F2-A5C5-12D043C767BF}">
      <formula1>16</formula1>
    </dataValidation>
    <dataValidation type="textLength" imeMode="off" operator="lessThanOrEqual" allowBlank="1" showInputMessage="1" showErrorMessage="1" sqref="X4" xr:uid="{B44CDB25-439C-4085-A16F-5C45606D65D2}">
      <formula1>10</formula1>
    </dataValidation>
    <dataValidation type="textLength" imeMode="disabled" operator="lessThanOrEqual" allowBlank="1" showInputMessage="1" showErrorMessage="1" sqref="AM4" xr:uid="{26F79B0F-1906-49E1-A586-8F49045772C1}">
      <formula1>1</formula1>
    </dataValidation>
    <dataValidation type="list" imeMode="disabled" allowBlank="1" showInputMessage="1" showErrorMessage="1" sqref="AU4" xr:uid="{DABE8F08-90D2-45A1-B44C-BA59BBA96E69}">
      <formula1>"0,1,2,3,6,7"</formula1>
    </dataValidation>
    <dataValidation type="list" imeMode="disabled" allowBlank="1" showInputMessage="1" showErrorMessage="1" sqref="BB4 AO50 V50" xr:uid="{99CD3DED-0B19-4C8D-81FC-126398451742}">
      <formula1>"0,1,2"</formula1>
    </dataValidation>
    <dataValidation type="decimal" imeMode="disabled" operator="lessThanOrEqual" allowBlank="1" showInputMessage="1" showErrorMessage="1" sqref="Q5" xr:uid="{36198353-1447-4C3E-9BBF-EB9B21856A54}">
      <formula1>12999.990234375</formula1>
    </dataValidation>
    <dataValidation type="list" imeMode="disabled" allowBlank="1" showInputMessage="1" showErrorMessage="1" sqref="S6 AD6" xr:uid="{13ACE8BB-0514-4719-AE56-146C607789F6}">
      <formula1>"0,1"</formula1>
    </dataValidation>
    <dataValidation type="textLength" imeMode="hiragana" operator="lessThanOrEqual" allowBlank="1" showInputMessage="1" showErrorMessage="1" sqref="AN6" xr:uid="{FBD379E9-881C-4DC2-A242-19DC61793736}">
      <formula1>7</formula1>
    </dataValidation>
    <dataValidation type="textLength" imeMode="hiragana" operator="lessThanOrEqual" allowBlank="1" showInputMessage="1" showErrorMessage="1" sqref="K8" xr:uid="{CB08AE61-1A53-4128-9462-3F5B8FE72DF7}">
      <formula1>3</formula1>
    </dataValidation>
    <dataValidation type="custom" imeMode="halfKatakana" allowBlank="1" showInputMessage="1" showErrorMessage="1" error="必ず半角で、10字以内までです" sqref="X7" xr:uid="{88DEE4F2-D4CD-4F57-87C3-FF48AE6F20AA}">
      <formula1>(AND(LENB($X$7)&lt;11,LENB($X$7)=LEN($X$7)))</formula1>
    </dataValidation>
    <dataValidation type="custom" imeMode="halfKatakana" allowBlank="1" showInputMessage="1" showErrorMessage="1" error="必ず半角で、10字以内までです" sqref="AP7" xr:uid="{BB0A0CB4-7106-4CB7-A6EF-CF8A628ED352}">
      <formula1>(AND(LENB($AP$7)&lt;11,LENB($AP$7)=LEN($AP$7)))</formula1>
    </dataValidation>
    <dataValidation type="custom" imeMode="hiragana" allowBlank="1" showInputMessage="1" showErrorMessage="1" error="全角6字（半角12字）以内までです" sqref="U8" xr:uid="{6AC17E57-0F4A-4291-97CA-ADDF5EB48DFA}">
      <formula1>(LENB($U$8)&lt;13)</formula1>
    </dataValidation>
    <dataValidation type="textLength" imeMode="hiragana" operator="lessThanOrEqual" allowBlank="1" showInputMessage="1" showErrorMessage="1" sqref="U47 AM47" xr:uid="{DD4F5EAA-C280-4DF9-BAC0-D4AE94F8E8CA}">
      <formula1>12</formula1>
    </dataValidation>
    <dataValidation type="custom" imeMode="hiragana" allowBlank="1" showInputMessage="1" showErrorMessage="1" error="全角6字（半角12字）以内までです" sqref="AM8" xr:uid="{E7CA8FCD-4C81-4417-B9F4-6DD88B44ECE4}">
      <formula1>(LENB($AM$8)&lt;13)</formula1>
    </dataValidation>
    <dataValidation type="whole" imeMode="disabled" operator="lessThanOrEqual" allowBlank="1" showInputMessage="1" showErrorMessage="1" sqref="Z9 Y46 N46 U35 Y41 N41 U30 AR9" xr:uid="{FC779E88-5F65-4C3E-8C03-5A692BDBFF86}">
      <formula1>359</formula1>
    </dataValidation>
    <dataValidation type="whole" imeMode="disabled" operator="lessThanOrEqual" allowBlank="1" showInputMessage="1" showErrorMessage="1" sqref="AG41:AG42 AD41:AD42 V41:V42 S41:S42 AB30:AB31 Y30:Y31 AE9:AE10 BA9:BA10 AW9:AW10 AI9:AI10" xr:uid="{31CD6DD1-54F8-4A4A-B767-5CEB5EA5F990}">
      <formula1>59</formula1>
    </dataValidation>
    <dataValidation type="whole" imeMode="disabled" operator="lessThanOrEqual" allowBlank="1" showInputMessage="1" showErrorMessage="1" sqref="Z10 Y42 N42 U31 AR10" xr:uid="{7BF1151C-E91A-449F-BAED-672F48EF5B9C}">
      <formula1>89</formula1>
    </dataValidation>
    <dataValidation type="list" imeMode="off" allowBlank="1" showInputMessage="1" showErrorMessage="1" sqref="AK11 AK19" xr:uid="{0DD44D5F-DDE5-422C-B749-86951B8BC442}">
      <formula1>"V,H,V/H"</formula1>
    </dataValidation>
    <dataValidation type="custom" imeMode="disabled" allowBlank="1" showInputMessage="1" showErrorMessage="1" error="英数字6桁のみ記入可能です" sqref="V12" xr:uid="{B53C4B8B-26FD-4EE2-AE53-B9CBFC8E3840}">
      <formula1>(LENB($V$12)=6)</formula1>
    </dataValidation>
    <dataValidation type="custom" imeMode="disabled" allowBlank="1" showInputMessage="1" showErrorMessage="1" error="英数字6桁のみ記入可能です" sqref="V20" xr:uid="{5AEC8328-B6C1-437A-AFD4-867C4BC9CAB3}">
      <formula1>(LENB($V$20)=6)</formula1>
    </dataValidation>
    <dataValidation type="custom" imeMode="disabled" allowBlank="1" showInputMessage="1" showErrorMessage="1" error="英数字6桁のみ記入可能です" sqref="AN12" xr:uid="{FDAC7085-BAB2-475E-A21E-7A8038C27C7F}">
      <formula1>(LENB($AN$12)=6)</formula1>
    </dataValidation>
    <dataValidation type="custom" imeMode="disabled" allowBlank="1" showInputMessage="1" showErrorMessage="1" error="英数字6桁のみ記入可能です" sqref="AN20" xr:uid="{10FF2928-0A40-496F-95CD-8DE7CF01C3CB}">
      <formula1>(LENB($AN$20)=6)</formula1>
    </dataValidation>
    <dataValidation type="list" imeMode="disabled" allowBlank="1" showInputMessage="1" showErrorMessage="1" sqref="AG12 AV31 AM31 AY20 AY12 AG20" xr:uid="{3D437EFA-A4F8-4D22-A865-C18641A5E026}">
      <formula1>"1,0"</formula1>
    </dataValidation>
    <dataValidation type="textLength" imeMode="off" operator="lessThanOrEqual" allowBlank="1" showInputMessage="1" showErrorMessage="1" sqref="U13 AV29 AM29 AM21 AM13 U21" xr:uid="{1CD7BFFF-F263-456E-B83F-8C0283FF3EE2}">
      <formula1>14</formula1>
    </dataValidation>
    <dataValidation type="custom" imeMode="disabled" allowBlank="1" showInputMessage="1" showErrorMessage="1" error="小数点以下は1桁までです" sqref="U14" xr:uid="{1B22E70D-D7ED-4FBD-839D-2713F18C5B21}">
      <formula1>(VALUE($U$14)=ROUND(VALUE($U$14),1))</formula1>
    </dataValidation>
    <dataValidation type="custom" imeMode="disabled" allowBlank="1" showInputMessage="1" showErrorMessage="1" error="小数点以下は1桁までです" sqref="AM14" xr:uid="{A1F7FFBE-2E80-4C51-BD46-C104FCAAFA18}">
      <formula1>(VALUE($AM$14)=ROUND(VALUE($AM$14),1))</formula1>
    </dataValidation>
    <dataValidation type="whole" imeMode="disabled" operator="lessThanOrEqual" allowBlank="1" showInputMessage="1" showErrorMessage="1" sqref="AE14 AM54 U54 AM52 U52 AV49 AM49 AD49 U49 Y44 N44 U33 AW22 AW14 AE22" xr:uid="{6244CA1E-B193-4073-A258-AEA64F6A0548}">
      <formula1>9999</formula1>
    </dataValidation>
    <dataValidation type="whole" imeMode="disabled" operator="lessThanOrEqual" allowBlank="1" showInputMessage="1" showErrorMessage="1" sqref="U15 K68 AM23 U23 AM15" xr:uid="{BABB59F7-AAD1-4011-A884-D90A41A65FB8}">
      <formula1>99</formula1>
    </dataValidation>
    <dataValidation type="custom" imeMode="disabled" allowBlank="1" showInputMessage="1" showErrorMessage="1" error="小数点以下1桁までの正数です" sqref="U16" xr:uid="{3F851FE0-2BDD-4904-A982-53560B4FAD6D}">
      <formula1>AND(VALUE($U$16)=ROUND(VALUE($U$16),1),VALUE($U$16)&gt;=0)</formula1>
    </dataValidation>
    <dataValidation type="custom" imeMode="disabled" allowBlank="1" showInputMessage="1" showErrorMessage="1" error="小数点以下1桁までの正数です" sqref="AM16" xr:uid="{8D4F5113-FE25-447C-BAE0-13E571EFDED5}">
      <formula1>AND(VALUE($AM$16)=ROUND(VALUE($AM$16),1),VALUE($AM$16)&gt;=0)</formula1>
    </dataValidation>
    <dataValidation type="custom" imeMode="disabled" allowBlank="1" showInputMessage="1" showErrorMessage="1" error="小数点以下1桁までの正数です" sqref="AM24" xr:uid="{45A471C4-A798-40FA-B394-D06266F79D69}">
      <formula1>AND(VALUE($AM$24)=ROUND(VALUE($AM$24),1),VALUE($AM$24)&gt;=0)</formula1>
    </dataValidation>
    <dataValidation type="custom" imeMode="disabled" allowBlank="1" showInputMessage="1" showErrorMessage="1" error="小数点以下1桁までの正数です" sqref="U17" xr:uid="{301E5085-CBFD-424C-816A-A0AA58CF789E}">
      <formula1>AND(VALUE($U$17)=ROUND(VALUE($U$17),1),VALUE($U$17)&gt;=0)</formula1>
    </dataValidation>
    <dataValidation type="custom" imeMode="disabled" allowBlank="1" showInputMessage="1" showErrorMessage="1" error="小数点以下1桁までの正数です" sqref="AM17" xr:uid="{11E90CEC-E911-47FF-B515-7721135EF9A6}">
      <formula1>AND(VALUE($AM$17)=ROUND(VALUE($AM$17),1),VALUE($AM$17)&gt;=0)</formula1>
    </dataValidation>
    <dataValidation type="custom" imeMode="disabled" allowBlank="1" showInputMessage="1" showErrorMessage="1" error="小数点以下1桁までの正数です" sqref="U25" xr:uid="{78AC1895-00BA-4FFB-983E-5A5E8A7E3E92}">
      <formula1>AND(VALUE($U$25)=ROUND(VALUE($U$25),1),VALUE($U$25)&gt;=0)</formula1>
    </dataValidation>
    <dataValidation type="custom" imeMode="disabled" allowBlank="1" showInputMessage="1" showErrorMessage="1" error="小数点以下1桁までの正数です" sqref="AM25" xr:uid="{119D1E92-DFB0-432A-AD4D-444E6A4D07BB}">
      <formula1>AND(VALUE($AM$25)=ROUND(VALUE($AM$25),1),VALUE($AM$25)&gt;=0)</formula1>
    </dataValidation>
    <dataValidation type="custom" imeMode="disabled" allowBlank="1" showInputMessage="1" showErrorMessage="1" error="小数点以下は1桁までです" sqref="U18" xr:uid="{FED37162-19BF-4FF6-900E-F9197D1A7B77}">
      <formula1>(VALUE($U$18)=ROUND(VALUE($U$18),1))</formula1>
    </dataValidation>
    <dataValidation type="custom" imeMode="disabled" allowBlank="1" showInputMessage="1" showErrorMessage="1" error="小数点以下は1桁までです" sqref="AM26" xr:uid="{7896BD49-2B24-47D5-91D0-010ABA41AF5E}">
      <formula1>(VALUE($AM$26)=ROUND(VALUE($AM$26),1))</formula1>
    </dataValidation>
    <dataValidation type="list" imeMode="disabled" allowBlank="1" showInputMessage="1" showErrorMessage="1" sqref="Z26 AR18" xr:uid="{FF03F3CA-7427-470D-A153-E83F80D43C0D}">
      <formula1>"0,2,4,7"</formula1>
    </dataValidation>
    <dataValidation type="custom" imeMode="halfKatakana" allowBlank="1" showInputMessage="1" showErrorMessage="1" error="半角で入力。10字以内にしてください。また、前後のカッコは不要です。" sqref="V27" xr:uid="{7B292E7B-D91A-48F2-AAB9-CA7A4E7F2C27}">
      <formula1>AND(LENB($V$27)&lt;11,LENB($V$27)=LEN($V$27),LEFT($V$27,1)&lt;&gt;"(",RIGHT($V$27,1)&lt;&gt;")")</formula1>
    </dataValidation>
    <dataValidation type="custom" imeMode="halfKatakana" allowBlank="1" showInputMessage="1" showErrorMessage="1" error="半角で入力。10字以内にしてください。また、前後のカッコは不要です。" sqref="O38" xr:uid="{0B30A442-34F1-4F0E-8A3B-420CAC3206F9}">
      <formula1>AND(LENB($O$38)&lt;11,LENB($O$38)=LEN($O$38),LEFT($O$38,1)&lt;&gt;"(",RIGHT($O$38,1)&lt;&gt;")")</formula1>
    </dataValidation>
    <dataValidation type="custom" imeMode="halfKatakana" allowBlank="1" showInputMessage="1" showErrorMessage="1" error="半角で入力。10字以内にしてください。また、前後のカッコは不要です。" sqref="Z38" xr:uid="{6AF72B18-B62F-4E4D-9FD0-584E4AE0A178}">
      <formula1>AND(LENB($Z$38)&lt;11,LENB($Z$38)=LEN($Z$38),LEFT($Z$38,1)&lt;&gt;"(",RIGHT($Z$38,1)&lt;&gt;")")</formula1>
    </dataValidation>
    <dataValidation type="custom" imeMode="hiragana" allowBlank="1" showInputMessage="1" showErrorMessage="1" error="必ず前後をカッコで括り、カッコを含めて全角6字（半角12字）以内にしてください" sqref="U28" xr:uid="{8D955A6E-E59F-4F2A-B498-6A221203FA79}">
      <formula1>AND(LENB($U$28)&lt;13,OR(LEFT($U$28,1)="（",LEFT($U$28,1)="("),OR(RIGHT($U$28,1)="）",RIGHT($U$28,1)=")"))</formula1>
    </dataValidation>
    <dataValidation type="custom" imeMode="hiragana" allowBlank="1" showInputMessage="1" showErrorMessage="1" error="必ず前後をカッコで括り、カッコを含めて全角6字（半角12字）以内にしてください" sqref="N39" xr:uid="{5FE64007-B15B-4DF5-B780-9ACC8BB6801C}">
      <formula1>AND(LENB($N$39)&lt;13,OR(LEFT($N$39,1)="（",LEFT($N$39,1)="("),OR(RIGHT($N$39,1)="）",RIGHT($N$39,1)=")"))</formula1>
    </dataValidation>
    <dataValidation type="custom" imeMode="hiragana" allowBlank="1" showInputMessage="1" showErrorMessage="1" error="必ず前後をカッコで括り、カッコを含めて全角6字（半角12字）以内にしてください" sqref="Y39" xr:uid="{ACFAC977-38B3-436C-8A52-C17DFC7C102A}">
      <formula1>AND(LENB($Y$39)&lt;13,OR(LEFT($Y$39,1)="（",LEFT($Y$39,1)="("),OR(RIGHT($Y$39,1)="）",RIGHT($Y$39,1)=")"))</formula1>
    </dataValidation>
    <dataValidation type="custom" imeMode="disabled" allowBlank="1" showInputMessage="1" showErrorMessage="1" error="数字6桁のみ記入可能です" sqref="V32" xr:uid="{1F3E5E5E-6FC7-454B-BC4C-AD9061B87F85}">
      <formula1>(LENB($V$32)=6)</formula1>
    </dataValidation>
    <dataValidation type="custom" imeMode="disabled" allowBlank="1" showInputMessage="1" showErrorMessage="1" error="数字6桁のみ記入可能です" sqref="O43" xr:uid="{525F6CC5-7A70-47A0-900D-E1039363335A}">
      <formula1>(LENB($O$43)=6)</formula1>
    </dataValidation>
    <dataValidation type="custom" imeMode="disabled" allowBlank="1" showInputMessage="1" showErrorMessage="1" error="数字6桁のみ記入可能です" sqref="Z43" xr:uid="{76905FC4-AE2B-4E61-AF2A-5D7A481494AA}">
      <formula1>(LENB($Z$43)=6)</formula1>
    </dataValidation>
    <dataValidation type="whole" imeMode="disabled" operator="lessThanOrEqual" allowBlank="1" showInputMessage="1" showErrorMessage="1" sqref="V34 AM61 Z45 O45" xr:uid="{8A0D3D25-7F61-4EE3-AD74-A8DAB28A2115}">
      <formula1>9</formula1>
    </dataValidation>
    <dataValidation type="custom" imeMode="disabled" allowBlank="1" showInputMessage="1" showErrorMessage="1" error="数字6桁のみ記入可能です" sqref="AM28" xr:uid="{17C8F2A0-5A1B-416D-8ABD-8132D155DD34}">
      <formula1>(LENB($AM$28)=6)</formula1>
    </dataValidation>
    <dataValidation type="custom" imeMode="disabled" allowBlank="1" showInputMessage="1" showErrorMessage="1" error="数字6桁のみ記入可能です" sqref="AV28" xr:uid="{3500B914-C4E3-41F6-A4A0-4EFFBB5A7C71}">
      <formula1>(LENB($AV$28)=6)</formula1>
    </dataValidation>
    <dataValidation type="custom" imeMode="disabled" allowBlank="1" showInputMessage="1" showErrorMessage="1" error="小数点以下は1桁までです" sqref="AM30" xr:uid="{E3D4C5B8-B312-4E94-9BF3-F8C5B4288CA7}">
      <formula1>(VALUE($AM$30)=ROUND(VALUE($AM$30),1))</formula1>
    </dataValidation>
    <dataValidation type="custom" imeMode="disabled" allowBlank="1" showInputMessage="1" showErrorMessage="1" error="小数点以下は1桁までです" sqref="AV30" xr:uid="{6FE26F94-92F6-48A8-BD61-CEE085109A67}">
      <formula1>(VALUE($AV$30)=ROUND(VALUE($AV$30),1))</formula1>
    </dataValidation>
    <dataValidation type="custom" imeMode="disabled" allowBlank="1" showInputMessage="1" showErrorMessage="1" error="小数点以下は1桁までです" sqref="AM32" xr:uid="{C4B4A1A1-D9F9-4F51-8D58-7554F64A2BB5}">
      <formula1>(VALUE($AM$32)=ROUND(VALUE($AM$32),1))</formula1>
    </dataValidation>
    <dataValidation type="custom" imeMode="disabled" allowBlank="1" showInputMessage="1" showErrorMessage="1" error="小数点以下は1桁までです" sqref="AV32" xr:uid="{E779E22A-ED17-4F31-AD97-14BA8E499A8D}">
      <formula1>(VALUE($AV$32)=ROUND(VALUE($AV$32),1))</formula1>
    </dataValidation>
    <dataValidation type="textLength" imeMode="hiragana" operator="lessThanOrEqual" allowBlank="1" showInputMessage="1" showErrorMessage="1" sqref="AR34" xr:uid="{3F9B0C77-D5B0-4C94-B7AA-AEC61157EA05}">
      <formula1>200</formula1>
    </dataValidation>
    <dataValidation type="list" imeMode="hiragana" allowBlank="1" showInputMessage="1" showErrorMessage="1" sqref="AT35" xr:uid="{81730487-D397-441A-AE41-A9620C4DCF43}">
      <formula1>"送信機出力,送信側付加損失"</formula1>
    </dataValidation>
    <dataValidation type="list" imeMode="disabled" allowBlank="1" showInputMessage="1" showErrorMessage="1" sqref="W48 AX48 AO48 AF48" xr:uid="{5CE28046-AC7F-4F55-A54D-DE59F2B6BF6D}">
      <formula1>"1,2,3"</formula1>
    </dataValidation>
    <dataValidation type="custom" imeMode="disabled" allowBlank="1" showInputMessage="1" showErrorMessage="1" error="小数点以下は1桁までです" sqref="U51" xr:uid="{5697F796-9260-44D2-8A17-E8C6863F6E30}">
      <formula1>(VALUE($U$51)=ROUND(VALUE($U$51),1))</formula1>
    </dataValidation>
    <dataValidation type="custom" imeMode="disabled" allowBlank="1" showInputMessage="1" showErrorMessage="1" error="小数点以下は1桁までです" sqref="AM51" xr:uid="{A7B2BFD1-B3FB-4F5C-AF50-FB27F44E567E}">
      <formula1>(VALUE($AM$51)=ROUND(VALUE($AM$51),1))</formula1>
    </dataValidation>
    <dataValidation type="list" imeMode="disabled" allowBlank="1" showInputMessage="1" showErrorMessage="1" sqref="V53 AO53" xr:uid="{F58D91C8-F877-41D3-B9C7-B59AE3688BEB}">
      <formula1>"1,2,3,4,5,6"</formula1>
    </dataValidation>
    <dataValidation type="list" imeMode="disabled" allowBlank="1" showInputMessage="1" showErrorMessage="1" sqref="V55 AO55" xr:uid="{4CCB1FCB-298A-4862-9FBB-165E57FDC100}">
      <formula1>"0,1,2,3"</formula1>
    </dataValidation>
    <dataValidation type="custom" imeMode="disabled" allowBlank="1" showInputMessage="1" showErrorMessage="1" error="小数点以下は1桁までです" sqref="U56" xr:uid="{67D0482B-184D-40F1-B8CC-E686072067D9}">
      <formula1>(VALUE($U$56)=ROUND(VALUE($U$56),1))</formula1>
    </dataValidation>
    <dataValidation type="custom" imeMode="disabled" allowBlank="1" showInputMessage="1" showErrorMessage="1" error="小数点以下は1桁までです" sqref="AM56" xr:uid="{90D49E3C-66B1-4711-A6F2-81A0E97AF667}">
      <formula1>(VALUE($AM$56)=ROUND(VALUE($AM$56),1))</formula1>
    </dataValidation>
    <dataValidation type="custom" imeMode="disabled" allowBlank="1" showInputMessage="1" showErrorMessage="1" error="小数点以下は1桁までです" sqref="U57" xr:uid="{93CBDFE6-4225-487C-8ACF-D8C45740F93E}">
      <formula1>(VALUE($U$57)=ROUND(VALUE($U$57),1))</formula1>
    </dataValidation>
    <dataValidation type="custom" imeMode="disabled" allowBlank="1" showInputMessage="1" showErrorMessage="1" error="小数点以下は1桁までです" sqref="AM57" xr:uid="{5B885398-5539-46C9-B3C2-ACF7FFC04027}">
      <formula1>(VALUE($AM$57)=ROUND(VALUE($AM$57),1))</formula1>
    </dataValidation>
    <dataValidation type="list" imeMode="disabled" allowBlank="1" showInputMessage="1" showErrorMessage="1" sqref="V58 AN58" xr:uid="{4B93FF7C-BA2D-4D10-9F99-2026BA46067E}">
      <formula1>"06,07,08,09"</formula1>
    </dataValidation>
    <dataValidation type="textLength" imeMode="hiragana" operator="lessThanOrEqual" allowBlank="1" showInputMessage="1" showErrorMessage="1" sqref="AA58 AS58" xr:uid="{8F88DD81-6CD0-4358-95E1-D358FF9D4005}">
      <formula1>20</formula1>
    </dataValidation>
    <dataValidation type="custom" imeMode="disabled" allowBlank="1" showInputMessage="1" showErrorMessage="1" error="小数点以下は2桁までです" sqref="U59" xr:uid="{8AC0F92D-55B0-4EB1-8CCC-AE16BDD5EEB0}">
      <formula1>(AND(VALUE($U$59)=ROUND(VALUE($U$59),2),(VALUE($U$59)&lt;10)))</formula1>
    </dataValidation>
    <dataValidation type="custom" imeMode="disabled" allowBlank="1" showInputMessage="1" showErrorMessage="1" error="正しい4桁ｺｰﾄﾞを記入してください" sqref="AB60" xr:uid="{087816D7-04AC-47F7-B2AD-0B73DFC34C23}">
      <formula1>NOT(ISERROR(VLOOKUP($AB$60,$EU:$EV,2,0)))</formula1>
    </dataValidation>
    <dataValidation type="textLength" imeMode="hiragana" operator="lessThanOrEqual" allowBlank="1" showInputMessage="1" showErrorMessage="1" sqref="AS60 AU68" xr:uid="{4BD32FF4-3A8B-45CA-9475-657D543914A7}">
      <formula1>6</formula1>
    </dataValidation>
    <dataValidation type="decimal" imeMode="disabled" operator="lessThanOrEqual" allowBlank="1" showInputMessage="1" showErrorMessage="1" sqref="U61" xr:uid="{034417B7-893B-4FE5-BD09-003471858DDD}">
      <formula1>9.98999977111816</formula1>
    </dataValidation>
    <dataValidation type="custom" imeMode="disabled" allowBlank="1" showInputMessage="1" showErrorMessage="1" error="125km以上の整数を入力してください" sqref="U62" xr:uid="{2FDF1486-0ADB-4ECC-B335-E2BEA248661C}">
      <formula1>(AND(VALUE($U$62)=ROUND(VALUE($U$62),0),(VALUE($U$62)&gt;=125)))</formula1>
    </dataValidation>
    <dataValidation type="custom" imeMode="disabled" allowBlank="1" showInputMessage="1" showErrorMessage="1" error="小数点以下は2桁までです" sqref="X63" xr:uid="{18263D16-A6DF-48E1-B384-D3E100E33756}">
      <formula1>(VALUE($X$63)=ROUND(VALUE($X$63),2))</formula1>
    </dataValidation>
    <dataValidation type="custom" imeMode="disabled" allowBlank="1" showInputMessage="1" showErrorMessage="1" error="正の数字（マイナスを抜いた値）で小数点以下1桁までを入力" sqref="AV63" xr:uid="{4D0CC3C1-B114-4DC3-A118-90DCCDDF2B1E}">
      <formula1>(AND(VALUE($AV$63)=ROUND(VALUE($AV$63),1),(VALUE($AV$63)&gt;0)))</formula1>
    </dataValidation>
    <dataValidation type="custom" imeMode="disabled" allowBlank="1" showInputMessage="1" showErrorMessage="1" error="小数点以下は2桁までです" sqref="X64" xr:uid="{3BE5ACAC-4599-48D2-9CB5-C0F6F471EC4E}">
      <formula1>(VALUE($X$64)=ROUND(VALUE($X$64),2))</formula1>
    </dataValidation>
    <dataValidation type="custom" imeMode="disabled" allowBlank="1" showInputMessage="1" showErrorMessage="1" error="小数点以下は1桁までです" sqref="X65" xr:uid="{F0D560BA-D51C-48E1-B4D2-A8D499C0CBB9}">
      <formula1>(VALUE($X$65)=ROUND(VALUE($X$65),1))</formula1>
    </dataValidation>
    <dataValidation type="custom" imeMode="disabled" allowBlank="1" showInputMessage="1" showErrorMessage="1" error="小数点以下は1桁までです" sqref="AU65" xr:uid="{8A9F2F25-6D3F-4235-8FF4-86355BB8AD20}">
      <formula1>(VALUE($AU$65)=ROUND(VALUE($AU$65),1))</formula1>
    </dataValidation>
    <dataValidation type="custom" imeMode="disabled" allowBlank="1" showInputMessage="1" showErrorMessage="1" error="小数点以下は1桁までです" sqref="X66" xr:uid="{C8E524DA-B0D0-40E1-8EE4-DD139893264F}">
      <formula1>(VALUE($X$66)=ROUND(VALUE($X$66),1))</formula1>
    </dataValidation>
    <dataValidation type="custom" imeMode="disabled" allowBlank="1" showInputMessage="1" showErrorMessage="1" error="小数点以下は1桁までです" sqref="AU66" xr:uid="{384F8724-93C4-43A7-9A2E-F86C4963BB1F}">
      <formula1>(VALUE($AU$66)=ROUND(VALUE($AU$66),1))</formula1>
    </dataValidation>
    <dataValidation type="custom" imeMode="disabled" allowBlank="1" showInputMessage="1" showErrorMessage="1" error="小数点以下は1桁までです" sqref="X67" xr:uid="{7A669301-22B8-4503-9954-AB128DF5659A}">
      <formula1>(VALUE($X$67)=ROUND(VALUE($X$67),1))</formula1>
    </dataValidation>
    <dataValidation type="custom" imeMode="disabled" allowBlank="1" showInputMessage="1" showErrorMessage="1" error="小数点以下は1桁までです" sqref="AU67" xr:uid="{A3F0544D-0359-480A-A62A-BFC510848A67}">
      <formula1>(VALUE($AU$67)=ROUND(VALUE($AU$67),1))</formula1>
    </dataValidation>
    <dataValidation type="whole" imeMode="disabled" operator="lessThanOrEqual" allowBlank="1" showInputMessage="1" showErrorMessage="1" sqref="X68" xr:uid="{233513B0-F3D7-45FE-A206-FF165B697A78}">
      <formula1>12</formula1>
    </dataValidation>
    <dataValidation type="textLength" imeMode="on" operator="lessThanOrEqual" allowBlank="1" showInputMessage="1" showErrorMessage="1" sqref="K69" xr:uid="{F0A1FD30-4D5C-4EFD-AA6E-BCECC8CE1D0B}">
      <formula1>200</formula1>
    </dataValidation>
    <dataValidation type="custom" allowBlank="1" showInputMessage="1" showErrorMessage="1" error="小数点以下1桁までの正数です" sqref="U24:AI24" xr:uid="{6CAB1714-7A36-47A6-B6F5-64A430CFBE2F}">
      <formula1>AND(VALUE($U$24)=ROUND(VALUE($U$24),1),VALUE($U$24)&gt;=0)</formula1>
    </dataValidation>
  </dataValidations>
  <pageMargins left="0.70866141732283472" right="0.70866141732283472" top="0.74803149606299213" bottom="0.74803149606299213" header="0.31496062992125984" footer="0.31496062992125984"/>
  <pageSetup paperSize="9" scale="87" orientation="portrait" r:id="rId1"/>
  <headerFooter>
    <oddFooter>&amp;L公共6.5/7.5/12GHz帯用帳票
2026年6月版&amp;R
＜最新版帳票掲載箇所＞https://www.arib.or.jp/service/gyomu2-koukyo.html</oddFooter>
  </headerFooter>
  <rowBreaks count="1" manualBreakCount="1">
    <brk id="35" max="5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6.5・7.5・12G</vt:lpstr>
      <vt:lpstr>'6.5・7.5・12G'!Print_Area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照会相談業務申込書添付資料(公共6.5G/7.5G/12G用)</dc:title>
  <dc:creator>一般社団法人電波産業会</dc:creator>
  <cp:lastModifiedBy>大野　景司</cp:lastModifiedBy>
  <cp:lastPrinted>2022-07-26T00:15:26Z</cp:lastPrinted>
  <dcterms:created xsi:type="dcterms:W3CDTF">2004-04-15T02:24:30Z</dcterms:created>
  <dcterms:modified xsi:type="dcterms:W3CDTF">2026-06-25T00:59:16Z</dcterms:modified>
</cp:coreProperties>
</file>